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kurumsal_izleme\aylik\Mailing Çalışmaları\11-03-2021\"/>
    </mc:Choice>
  </mc:AlternateContent>
  <workbookProtection workbookAlgorithmName="SHA-512" workbookHashValue="G9axvA4yzqbb3gOsKWLJysjM1WpsTKBInBVvEMUqZhTlRpnMYGNs3kBIG+WC8GiUJr0XXRvpmDRlNkb8i7WWIA==" workbookSaltValue="2mZH+9thKNYqXFyvvFQSIw==" workbookSpinCount="100000" lockStructure="1"/>
  <bookViews>
    <workbookView xWindow="0" yWindow="3300" windowWidth="19200" windowHeight="10992"/>
  </bookViews>
  <sheets>
    <sheet name="Açıklamalar" sheetId="17" r:id="rId1"/>
    <sheet name="Ön Bilgiler" sheetId="11" r:id="rId2"/>
    <sheet name="Aktif Kalemler" sheetId="7" r:id="rId3"/>
    <sheet name="Pasif Kalemler" sheetId="10" r:id="rId4"/>
    <sheet name="Alış Satış Bilgileri" sheetId="12" r:id="rId5"/>
    <sheet name="Duran Varlıklar" sheetId="15" r:id="rId6"/>
    <sheet name="Kontrol" sheetId="16" state="hidden" r:id="rId7"/>
    <sheet name="Aylar" sheetId="13"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2" l="1"/>
  <c r="E13" i="12"/>
  <c r="F13" i="12"/>
  <c r="C13" i="12"/>
  <c r="C14" i="7" l="1"/>
  <c r="D14" i="7"/>
  <c r="E14" i="7"/>
  <c r="F14" i="7"/>
  <c r="I7" i="15" l="1"/>
  <c r="C110" i="16"/>
  <c r="D3" i="7" l="1"/>
  <c r="B103" i="16"/>
  <c r="B34" i="16"/>
  <c r="B113" i="16"/>
  <c r="B91" i="16"/>
  <c r="C8" i="16"/>
  <c r="C92" i="16"/>
  <c r="B50" i="16"/>
  <c r="C65" i="16"/>
  <c r="B9" i="16"/>
  <c r="C3" i="16"/>
  <c r="C10" i="16"/>
  <c r="C82" i="16"/>
  <c r="C33" i="16"/>
  <c r="B86" i="16"/>
  <c r="C7" i="16"/>
  <c r="B6" i="16"/>
  <c r="B84" i="16"/>
  <c r="B76" i="16"/>
  <c r="B31" i="16"/>
  <c r="B15" i="16"/>
  <c r="C68" i="16"/>
  <c r="B75" i="16"/>
  <c r="C11" i="16"/>
  <c r="C30" i="16"/>
  <c r="B105" i="16"/>
  <c r="B4" i="16"/>
  <c r="B25" i="16"/>
  <c r="C46" i="16"/>
  <c r="B64" i="16"/>
  <c r="B33" i="16"/>
  <c r="C6" i="16"/>
  <c r="B27" i="16"/>
  <c r="C58" i="16"/>
  <c r="C93" i="16"/>
  <c r="C32" i="16"/>
  <c r="C89" i="16"/>
  <c r="C73" i="16"/>
  <c r="C67" i="16"/>
  <c r="B28" i="16"/>
  <c r="C76" i="16"/>
  <c r="C52" i="16"/>
  <c r="B62" i="16"/>
  <c r="B85" i="16"/>
  <c r="B89" i="16"/>
  <c r="C88" i="16"/>
  <c r="B73" i="16"/>
  <c r="C103" i="16"/>
  <c r="B77" i="16"/>
  <c r="C17" i="16"/>
  <c r="C20" i="16"/>
  <c r="C19" i="16"/>
  <c r="C84" i="16"/>
  <c r="C27" i="16"/>
  <c r="B83" i="16"/>
  <c r="B55" i="16"/>
  <c r="B59" i="16"/>
  <c r="B16" i="16"/>
  <c r="B24" i="16"/>
  <c r="B46" i="16"/>
  <c r="C47" i="16"/>
  <c r="B82" i="16"/>
  <c r="C60" i="16"/>
  <c r="C12" i="16"/>
  <c r="B45" i="16"/>
  <c r="C40" i="16"/>
  <c r="B8" i="16"/>
  <c r="C16" i="16"/>
  <c r="C99" i="16"/>
  <c r="B13" i="16"/>
  <c r="B32" i="16"/>
  <c r="B74" i="16"/>
  <c r="B101" i="16"/>
  <c r="C35" i="16"/>
  <c r="C18" i="16"/>
  <c r="B53" i="16"/>
  <c r="B97" i="16"/>
  <c r="C13" i="16"/>
  <c r="B107" i="16"/>
  <c r="C31" i="16"/>
  <c r="C75" i="16"/>
  <c r="C74" i="16"/>
  <c r="C28" i="16"/>
  <c r="C25" i="16"/>
  <c r="C91" i="16"/>
  <c r="B36" i="16"/>
  <c r="C71" i="16"/>
  <c r="C15" i="16"/>
  <c r="B35" i="16"/>
  <c r="C56" i="16"/>
  <c r="B51" i="16"/>
  <c r="B44" i="16"/>
  <c r="C37" i="16"/>
  <c r="B14" i="16"/>
  <c r="B93" i="16"/>
  <c r="B48" i="16"/>
  <c r="B52" i="16"/>
  <c r="B56" i="16"/>
  <c r="B71" i="16"/>
  <c r="C54" i="16"/>
  <c r="B88" i="16"/>
  <c r="B72" i="16"/>
  <c r="C79" i="16"/>
  <c r="C23" i="16"/>
  <c r="B58" i="16"/>
  <c r="C36" i="16"/>
  <c r="B57" i="16"/>
  <c r="C49" i="16"/>
  <c r="B67" i="16"/>
  <c r="B90" i="16"/>
  <c r="B100" i="16"/>
  <c r="B70" i="16"/>
  <c r="B69" i="16"/>
  <c r="B78" i="16"/>
  <c r="C48" i="16"/>
  <c r="B102" i="16"/>
  <c r="C57" i="16"/>
  <c r="C72" i="16"/>
  <c r="B98" i="16"/>
  <c r="C96" i="16"/>
  <c r="C98" i="16"/>
  <c r="C50" i="16"/>
  <c r="C102" i="16"/>
  <c r="B26" i="16"/>
  <c r="B18" i="16"/>
  <c r="B111" i="16"/>
  <c r="C106" i="16"/>
  <c r="B81" i="16"/>
  <c r="B112" i="16"/>
  <c r="B29" i="16"/>
  <c r="B19" i="16"/>
  <c r="C4" i="16"/>
  <c r="B79" i="16"/>
  <c r="B2" i="16"/>
  <c r="C100" i="16"/>
  <c r="B23" i="16"/>
  <c r="B96" i="16"/>
  <c r="C69" i="16"/>
  <c r="B40" i="16"/>
  <c r="C83" i="16"/>
  <c r="B63" i="16"/>
  <c r="B3" i="16"/>
  <c r="B115" i="16"/>
  <c r="B43" i="16"/>
  <c r="B60" i="16"/>
  <c r="B54" i="16"/>
  <c r="B106" i="16"/>
  <c r="C97" i="16"/>
  <c r="B99" i="16"/>
  <c r="B65" i="16"/>
  <c r="C53" i="16"/>
  <c r="C26" i="16"/>
  <c r="C86" i="16"/>
  <c r="C24" i="16"/>
  <c r="C85" i="16"/>
  <c r="B12" i="16"/>
  <c r="B104" i="16"/>
  <c r="B17" i="16"/>
  <c r="B47" i="16"/>
  <c r="B20" i="16"/>
  <c r="C107" i="16"/>
  <c r="C55" i="16"/>
  <c r="B87" i="16"/>
  <c r="C5" i="16"/>
  <c r="B37" i="16"/>
  <c r="B5" i="16"/>
  <c r="B49" i="16"/>
  <c r="B10" i="16"/>
  <c r="C105" i="16"/>
  <c r="B7" i="16"/>
  <c r="B95" i="16"/>
  <c r="C39" i="16"/>
  <c r="B110" i="16"/>
  <c r="B11" i="16"/>
  <c r="C77" i="16"/>
  <c r="B66" i="16"/>
  <c r="B68" i="16"/>
  <c r="B92" i="16"/>
  <c r="B39" i="16"/>
  <c r="B22" i="16"/>
  <c r="B38" i="16"/>
  <c r="B30" i="16"/>
  <c r="C38" i="16"/>
  <c r="C66" i="16"/>
  <c r="H43" i="12" l="1"/>
  <c r="H44" i="12"/>
  <c r="H42" i="12"/>
  <c r="H35" i="12"/>
  <c r="H38" i="12"/>
  <c r="H34" i="12"/>
  <c r="H33" i="12"/>
  <c r="H39" i="12"/>
  <c r="H36" i="12"/>
  <c r="H32" i="12"/>
  <c r="C43" i="12"/>
  <c r="C44" i="12"/>
  <c r="C42" i="12"/>
  <c r="C35" i="12"/>
  <c r="C38" i="12"/>
  <c r="C34" i="12"/>
  <c r="C33" i="12"/>
  <c r="C39" i="12"/>
  <c r="C36" i="12"/>
  <c r="C32" i="12"/>
  <c r="K48" i="10"/>
  <c r="K40" i="10"/>
  <c r="K51" i="10"/>
  <c r="K47" i="10"/>
  <c r="K43" i="10"/>
  <c r="K39" i="10"/>
  <c r="K50" i="10"/>
  <c r="K46" i="10"/>
  <c r="K42" i="10"/>
  <c r="K49" i="10"/>
  <c r="K45" i="10"/>
  <c r="K41" i="10"/>
  <c r="C48" i="10"/>
  <c r="C40" i="10"/>
  <c r="C51" i="10"/>
  <c r="C47" i="10"/>
  <c r="C43" i="10"/>
  <c r="C39" i="10"/>
  <c r="C50" i="10"/>
  <c r="C46" i="10"/>
  <c r="C42" i="10"/>
  <c r="C49" i="10"/>
  <c r="C45" i="10"/>
  <c r="C41" i="10"/>
  <c r="K38" i="7"/>
  <c r="K49" i="7"/>
  <c r="K45" i="7"/>
  <c r="K37" i="7"/>
  <c r="K42" i="7"/>
  <c r="K52" i="7"/>
  <c r="K48" i="7"/>
  <c r="K44" i="7"/>
  <c r="K40" i="7"/>
  <c r="K36" i="7"/>
  <c r="K50" i="7"/>
  <c r="K51" i="7"/>
  <c r="K47" i="7"/>
  <c r="K43" i="7"/>
  <c r="K39" i="7"/>
  <c r="K35" i="7"/>
  <c r="C42" i="7"/>
  <c r="C38" i="7"/>
  <c r="C49" i="7"/>
  <c r="C45" i="7"/>
  <c r="C37" i="7"/>
  <c r="C50" i="7"/>
  <c r="C52" i="7"/>
  <c r="C48" i="7"/>
  <c r="C44" i="7"/>
  <c r="C40" i="7"/>
  <c r="C36" i="7"/>
  <c r="C51" i="7"/>
  <c r="C47" i="7"/>
  <c r="C43" i="7"/>
  <c r="C39" i="7"/>
  <c r="C35" i="7"/>
  <c r="E103" i="16"/>
  <c r="E105" i="16"/>
  <c r="E99" i="16"/>
  <c r="E100" i="16"/>
  <c r="E102" i="16"/>
  <c r="E106" i="16"/>
  <c r="E98" i="16"/>
  <c r="E97" i="16"/>
  <c r="E96" i="16"/>
  <c r="E107" i="16"/>
  <c r="E85" i="16"/>
  <c r="E92" i="16"/>
  <c r="E88" i="16"/>
  <c r="E84" i="16"/>
  <c r="E93" i="16"/>
  <c r="E91" i="16"/>
  <c r="E83" i="16"/>
  <c r="E89" i="16"/>
  <c r="E86" i="16"/>
  <c r="E82" i="16"/>
  <c r="E74" i="16"/>
  <c r="E76" i="16"/>
  <c r="E69" i="16"/>
  <c r="E75" i="16"/>
  <c r="E67" i="16"/>
  <c r="E72" i="16"/>
  <c r="E79" i="16"/>
  <c r="E73" i="16"/>
  <c r="E65" i="16"/>
  <c r="E68" i="16"/>
  <c r="E66" i="16"/>
  <c r="E71" i="16"/>
  <c r="E77" i="16"/>
  <c r="E55" i="16"/>
  <c r="E47" i="16"/>
  <c r="E58" i="16"/>
  <c r="E54" i="16"/>
  <c r="E50" i="16"/>
  <c r="E46" i="16"/>
  <c r="E57" i="16"/>
  <c r="E53" i="16"/>
  <c r="E49" i="16"/>
  <c r="E60" i="16"/>
  <c r="E56" i="16"/>
  <c r="E52" i="16"/>
  <c r="E48" i="16"/>
  <c r="E26" i="16"/>
  <c r="E37" i="16"/>
  <c r="E33" i="16"/>
  <c r="E25" i="16"/>
  <c r="E30" i="16"/>
  <c r="E40" i="16"/>
  <c r="E36" i="16"/>
  <c r="E32" i="16"/>
  <c r="E28" i="16"/>
  <c r="E24" i="16"/>
  <c r="E38" i="16"/>
  <c r="E39" i="16"/>
  <c r="E35" i="16"/>
  <c r="E31" i="16"/>
  <c r="E27" i="16"/>
  <c r="E23" i="16"/>
  <c r="E10" i="16"/>
  <c r="E6" i="16"/>
  <c r="E17" i="16"/>
  <c r="E13" i="16"/>
  <c r="E5" i="16"/>
  <c r="E18" i="16"/>
  <c r="E20" i="16"/>
  <c r="E16" i="16"/>
  <c r="E12" i="16"/>
  <c r="E8" i="16"/>
  <c r="E4" i="16"/>
  <c r="E19" i="16"/>
  <c r="E15" i="16"/>
  <c r="E11" i="16"/>
  <c r="E7" i="16"/>
  <c r="E3" i="16"/>
  <c r="G8" i="16"/>
  <c r="F8" i="16"/>
  <c r="F26" i="16"/>
  <c r="G26" i="16"/>
  <c r="F39" i="16"/>
  <c r="G39" i="16"/>
  <c r="G96" i="16"/>
  <c r="F96" i="16"/>
  <c r="G4" i="16"/>
  <c r="F4" i="16"/>
  <c r="F5" i="16"/>
  <c r="G5" i="16"/>
  <c r="G6" i="16"/>
  <c r="F6" i="16"/>
  <c r="G20" i="16"/>
  <c r="F20" i="16"/>
  <c r="G23" i="16"/>
  <c r="F23" i="16"/>
  <c r="F31" i="16"/>
  <c r="G31" i="16"/>
  <c r="G38" i="16"/>
  <c r="F38" i="16"/>
  <c r="G53" i="16"/>
  <c r="F53" i="16"/>
  <c r="G57" i="16"/>
  <c r="F57" i="16"/>
  <c r="F75" i="16"/>
  <c r="G75" i="16"/>
  <c r="F92" i="16"/>
  <c r="G92" i="16"/>
  <c r="G10" i="16"/>
  <c r="F10" i="16"/>
  <c r="G25" i="16"/>
  <c r="F25" i="16"/>
  <c r="G32" i="16"/>
  <c r="F32" i="16"/>
  <c r="F50" i="16"/>
  <c r="G50" i="16"/>
  <c r="F84" i="16"/>
  <c r="G84" i="16"/>
  <c r="G16" i="16"/>
  <c r="F16" i="16"/>
  <c r="F17" i="16"/>
  <c r="G17" i="16"/>
  <c r="F18" i="16"/>
  <c r="G18" i="16"/>
  <c r="G30" i="16"/>
  <c r="F30" i="16"/>
  <c r="G49" i="16"/>
  <c r="F49" i="16"/>
  <c r="F67" i="16"/>
  <c r="G67" i="16"/>
  <c r="G83" i="16"/>
  <c r="F83" i="16"/>
  <c r="G27" i="16"/>
  <c r="F27" i="16"/>
  <c r="G66" i="16"/>
  <c r="F66" i="16"/>
  <c r="G12" i="16"/>
  <c r="F12" i="16"/>
  <c r="F13" i="16"/>
  <c r="G13" i="16"/>
  <c r="F40" i="16"/>
  <c r="G40" i="16"/>
  <c r="F58" i="16"/>
  <c r="G58" i="16"/>
  <c r="G74" i="16"/>
  <c r="F74" i="16"/>
  <c r="G91" i="16"/>
  <c r="F91" i="16"/>
  <c r="G100" i="16"/>
  <c r="F100" i="16"/>
  <c r="F3" i="16"/>
  <c r="G3" i="16"/>
  <c r="G7" i="16"/>
  <c r="F7" i="16"/>
  <c r="G11" i="16"/>
  <c r="F11" i="16"/>
  <c r="G15" i="16"/>
  <c r="F15" i="16"/>
  <c r="F19" i="16"/>
  <c r="G19" i="16"/>
  <c r="G24" i="16"/>
  <c r="F24" i="16"/>
  <c r="G28" i="16"/>
  <c r="F28" i="16"/>
  <c r="F35" i="16"/>
  <c r="G35" i="16"/>
  <c r="F36" i="16"/>
  <c r="G36" i="16"/>
  <c r="F46" i="16"/>
  <c r="G46" i="16"/>
  <c r="F54" i="16"/>
  <c r="G54" i="16"/>
  <c r="F71" i="16"/>
  <c r="G71" i="16"/>
  <c r="F79" i="16"/>
  <c r="G79" i="16"/>
  <c r="F88" i="16"/>
  <c r="G88" i="16"/>
  <c r="F97" i="16"/>
  <c r="G97" i="16"/>
  <c r="F105" i="16"/>
  <c r="G105" i="16"/>
  <c r="F33" i="16"/>
  <c r="G33" i="16"/>
  <c r="F37" i="16"/>
  <c r="G37" i="16"/>
  <c r="G47" i="16"/>
  <c r="F47" i="16"/>
  <c r="G55" i="16"/>
  <c r="F55" i="16"/>
  <c r="G68" i="16"/>
  <c r="F68" i="16"/>
  <c r="G72" i="16"/>
  <c r="F72" i="16"/>
  <c r="F76" i="16"/>
  <c r="G76" i="16"/>
  <c r="G85" i="16"/>
  <c r="F85" i="16"/>
  <c r="G89" i="16"/>
  <c r="F89" i="16"/>
  <c r="G93" i="16"/>
  <c r="F93" i="16"/>
  <c r="G98" i="16"/>
  <c r="F98" i="16"/>
  <c r="G102" i="16"/>
  <c r="F102" i="16"/>
  <c r="G106" i="16"/>
  <c r="F106" i="16"/>
  <c r="G48" i="16"/>
  <c r="F48" i="16"/>
  <c r="G52" i="16"/>
  <c r="F52" i="16"/>
  <c r="G56" i="16"/>
  <c r="F56" i="16"/>
  <c r="G60" i="16"/>
  <c r="F60" i="16"/>
  <c r="G65" i="16"/>
  <c r="F65" i="16"/>
  <c r="G69" i="16"/>
  <c r="F69" i="16"/>
  <c r="G73" i="16"/>
  <c r="F73" i="16"/>
  <c r="G77" i="16"/>
  <c r="F77" i="16"/>
  <c r="G82" i="16"/>
  <c r="F82" i="16"/>
  <c r="G86" i="16"/>
  <c r="F86" i="16"/>
  <c r="G99" i="16"/>
  <c r="F99" i="16"/>
  <c r="G103" i="16"/>
  <c r="F103" i="16"/>
  <c r="G107" i="16"/>
  <c r="F107" i="16"/>
  <c r="D17" i="12"/>
  <c r="E17" i="12"/>
  <c r="F17" i="12"/>
  <c r="C17" i="12"/>
  <c r="I9" i="15"/>
  <c r="I10" i="15"/>
  <c r="I8" i="15"/>
  <c r="J7" i="15"/>
  <c r="D2" i="15"/>
  <c r="D3" i="15"/>
  <c r="B2" i="15"/>
  <c r="C90" i="16"/>
  <c r="C111" i="16"/>
  <c r="C113" i="16"/>
  <c r="C115" i="16"/>
  <c r="C104" i="16"/>
  <c r="C112" i="16"/>
  <c r="E104" i="16" l="1"/>
  <c r="G104" i="16"/>
  <c r="H41" i="12"/>
  <c r="F104" i="16"/>
  <c r="C21" i="15"/>
  <c r="G113" i="16"/>
  <c r="E113" i="16"/>
  <c r="F113" i="16"/>
  <c r="F111" i="16"/>
  <c r="C19" i="15"/>
  <c r="G111" i="16"/>
  <c r="E111" i="16"/>
  <c r="G90" i="16"/>
  <c r="C41" i="12"/>
  <c r="F90" i="16"/>
  <c r="E90" i="16"/>
  <c r="C20" i="15"/>
  <c r="G112" i="16"/>
  <c r="E112" i="16"/>
  <c r="F112" i="16"/>
  <c r="H18" i="15"/>
  <c r="G115" i="16"/>
  <c r="E115" i="16"/>
  <c r="F115" i="16"/>
  <c r="C18" i="15"/>
  <c r="E110" i="16"/>
  <c r="G110" i="16"/>
  <c r="F110" i="16"/>
  <c r="B2" i="12"/>
  <c r="B2" i="10"/>
  <c r="B2" i="7"/>
  <c r="O19" i="7" l="1"/>
  <c r="K19" i="7"/>
  <c r="G19" i="7"/>
  <c r="C19" i="7"/>
  <c r="C14" i="16"/>
  <c r="C34" i="16"/>
  <c r="F14" i="16" l="1"/>
  <c r="G14" i="16"/>
  <c r="E14" i="16"/>
  <c r="C46" i="7"/>
  <c r="K46" i="7"/>
  <c r="F34" i="16"/>
  <c r="E34" i="16"/>
  <c r="G34" i="16"/>
  <c r="D3" i="12"/>
  <c r="D2" i="12"/>
  <c r="D3" i="10"/>
  <c r="D2" i="10"/>
  <c r="D2" i="7"/>
  <c r="C87" i="16"/>
  <c r="C101" i="16"/>
  <c r="E101" i="16" l="1"/>
  <c r="G101" i="16"/>
  <c r="H37" i="12"/>
  <c r="F101" i="16"/>
  <c r="G87" i="16"/>
  <c r="F87" i="16"/>
  <c r="E87" i="16"/>
  <c r="C37" i="12"/>
  <c r="F7" i="12"/>
  <c r="E7" i="12"/>
  <c r="D7" i="12"/>
  <c r="C7" i="12"/>
  <c r="R15" i="10"/>
  <c r="Q15" i="10"/>
  <c r="P15" i="10"/>
  <c r="O15" i="10"/>
  <c r="N15" i="10"/>
  <c r="M15" i="10"/>
  <c r="L15" i="10"/>
  <c r="K15" i="10"/>
  <c r="J15" i="10"/>
  <c r="I15" i="10"/>
  <c r="H15" i="10"/>
  <c r="G15" i="10"/>
  <c r="F15" i="10"/>
  <c r="E15" i="10"/>
  <c r="D15" i="10"/>
  <c r="C15" i="10"/>
  <c r="R9" i="10"/>
  <c r="Q9" i="10"/>
  <c r="Q8" i="10" s="1"/>
  <c r="Q7" i="10" s="1"/>
  <c r="P9" i="10"/>
  <c r="P8" i="10" s="1"/>
  <c r="O9" i="10"/>
  <c r="O8" i="10" s="1"/>
  <c r="O7" i="10" s="1"/>
  <c r="N9" i="10"/>
  <c r="N8" i="10" s="1"/>
  <c r="N7" i="10" s="1"/>
  <c r="M9" i="10"/>
  <c r="M8" i="10" s="1"/>
  <c r="M7" i="10" s="1"/>
  <c r="L9" i="10"/>
  <c r="L8" i="10" s="1"/>
  <c r="L7" i="10" s="1"/>
  <c r="K9" i="10"/>
  <c r="K8" i="10" s="1"/>
  <c r="K7" i="10" s="1"/>
  <c r="J9" i="10"/>
  <c r="J8" i="10" s="1"/>
  <c r="I9" i="10"/>
  <c r="I8" i="10" s="1"/>
  <c r="I7" i="10" s="1"/>
  <c r="H9" i="10"/>
  <c r="H8" i="10" s="1"/>
  <c r="G9" i="10"/>
  <c r="F9" i="10"/>
  <c r="F8" i="10" s="1"/>
  <c r="F7" i="10" s="1"/>
  <c r="E9" i="10"/>
  <c r="E8" i="10" s="1"/>
  <c r="E7" i="10" s="1"/>
  <c r="D9" i="10"/>
  <c r="D8" i="10" s="1"/>
  <c r="D7" i="10" s="1"/>
  <c r="C9" i="10"/>
  <c r="R8" i="10"/>
  <c r="R7" i="10" s="1"/>
  <c r="C70" i="16"/>
  <c r="C81" i="16"/>
  <c r="C64" i="16"/>
  <c r="C51" i="16"/>
  <c r="C45" i="16"/>
  <c r="C95" i="16"/>
  <c r="H7" i="10" l="1"/>
  <c r="J7" i="10"/>
  <c r="P7" i="10"/>
  <c r="G70" i="16"/>
  <c r="F70" i="16"/>
  <c r="K44" i="10"/>
  <c r="E70" i="16"/>
  <c r="F64" i="16"/>
  <c r="K38" i="10"/>
  <c r="E64" i="16"/>
  <c r="G64" i="16"/>
  <c r="F45" i="16"/>
  <c r="C38" i="10"/>
  <c r="E45" i="16"/>
  <c r="G45" i="16"/>
  <c r="E51" i="16"/>
  <c r="G51" i="16"/>
  <c r="F51" i="16"/>
  <c r="C44" i="10"/>
  <c r="F81" i="16"/>
  <c r="E81" i="16"/>
  <c r="H30" i="12"/>
  <c r="H17" i="15"/>
  <c r="C31" i="12"/>
  <c r="K54" i="10"/>
  <c r="G81" i="16"/>
  <c r="G95" i="16"/>
  <c r="E95" i="16"/>
  <c r="F95" i="16"/>
  <c r="H31" i="12"/>
  <c r="C8" i="10"/>
  <c r="C7" i="10" s="1"/>
  <c r="G8" i="10"/>
  <c r="G7" i="10" s="1"/>
  <c r="C44" i="16"/>
  <c r="C63" i="16"/>
  <c r="G44" i="16" l="1"/>
  <c r="E44" i="16"/>
  <c r="F44" i="16"/>
  <c r="C37" i="10"/>
  <c r="F63" i="16"/>
  <c r="G63" i="16"/>
  <c r="K37" i="10"/>
  <c r="E63" i="16"/>
  <c r="D7" i="7"/>
  <c r="E7" i="7"/>
  <c r="F7" i="7"/>
  <c r="G14" i="7"/>
  <c r="G7" i="7" s="1"/>
  <c r="H14" i="7"/>
  <c r="H7" i="7" s="1"/>
  <c r="I14" i="7"/>
  <c r="I7" i="7" s="1"/>
  <c r="J14" i="7"/>
  <c r="J7" i="7" s="1"/>
  <c r="K14" i="7"/>
  <c r="K7" i="7" s="1"/>
  <c r="L14" i="7"/>
  <c r="L7" i="7" s="1"/>
  <c r="M14" i="7"/>
  <c r="M7" i="7" s="1"/>
  <c r="N14" i="7"/>
  <c r="N7" i="7" s="1"/>
  <c r="O14" i="7"/>
  <c r="O7" i="7" s="1"/>
  <c r="P14" i="7"/>
  <c r="P7" i="7" s="1"/>
  <c r="Q14" i="7"/>
  <c r="Q7" i="7" s="1"/>
  <c r="R14" i="7"/>
  <c r="R7" i="7" s="1"/>
  <c r="C62" i="16"/>
  <c r="C43" i="16"/>
  <c r="C29" i="16"/>
  <c r="C9" i="16"/>
  <c r="E29" i="16" l="1"/>
  <c r="G29" i="16"/>
  <c r="K41" i="7"/>
  <c r="F29" i="16"/>
  <c r="G62" i="16"/>
  <c r="E62" i="16"/>
  <c r="F62" i="16"/>
  <c r="K36" i="10"/>
  <c r="C54" i="10"/>
  <c r="E9" i="16"/>
  <c r="C41" i="7"/>
  <c r="G43" i="16"/>
  <c r="E43" i="16"/>
  <c r="C36" i="10"/>
  <c r="F43" i="16"/>
  <c r="F9" i="16"/>
  <c r="C35" i="10"/>
  <c r="G9" i="16"/>
  <c r="C7" i="7"/>
  <c r="J23" i="10"/>
  <c r="I23" i="10"/>
  <c r="N23" i="10"/>
  <c r="M23" i="10"/>
  <c r="E23" i="10"/>
  <c r="R23" i="10"/>
  <c r="K23" i="10"/>
  <c r="O23" i="10"/>
  <c r="Q23" i="10"/>
  <c r="P23" i="10"/>
  <c r="C22" i="16"/>
  <c r="C2" i="16"/>
  <c r="K34" i="7" l="1"/>
  <c r="E22" i="16"/>
  <c r="C34" i="7"/>
  <c r="E2" i="16"/>
  <c r="C23" i="10"/>
  <c r="F2" i="16"/>
  <c r="C33" i="7"/>
  <c r="G2" i="16"/>
  <c r="F22" i="16"/>
  <c r="G22" i="16"/>
  <c r="G23" i="10"/>
  <c r="D23" i="10"/>
  <c r="L23" i="10"/>
  <c r="H23" i="10"/>
  <c r="F23" i="10"/>
  <c r="C78" i="16"/>
  <c r="C59" i="16"/>
  <c r="K52" i="10" l="1"/>
  <c r="C52" i="10"/>
  <c r="E59" i="16"/>
  <c r="G59" i="16"/>
  <c r="F59" i="16"/>
  <c r="E78" i="16"/>
  <c r="C17" i="15"/>
  <c r="C30" i="12"/>
  <c r="G78" i="16"/>
  <c r="F78" i="16"/>
  <c r="K33" i="7"/>
  <c r="K35" i="10"/>
</calcChain>
</file>

<file path=xl/comments1.xml><?xml version="1.0" encoding="utf-8"?>
<comments xmlns="http://schemas.openxmlformats.org/spreadsheetml/2006/main">
  <authors>
    <author>Fatih Yalçın Mete</author>
  </authors>
  <commentList>
    <comment ref="C4" authorId="0" shapeId="0">
      <text>
        <r>
          <rPr>
            <sz val="9"/>
            <color indexed="81"/>
            <rFont val="Tahoma"/>
            <family val="2"/>
          </rPr>
          <t>Firmanın MERSİS’te kayıtlı olan unvan bilgisi yazılacaktır.</t>
        </r>
      </text>
    </comment>
    <comment ref="C6" authorId="0" shapeId="0">
      <text>
        <r>
          <rPr>
            <sz val="9"/>
            <color indexed="81"/>
            <rFont val="Tahoma"/>
            <family val="2"/>
          </rPr>
          <t>Vergi Kimlik Numarası (VKN)</t>
        </r>
      </text>
    </comment>
    <comment ref="C8" authorId="0" shapeId="0">
      <text>
        <r>
          <rPr>
            <sz val="9"/>
            <color indexed="81"/>
            <rFont val="Tahoma"/>
            <family val="2"/>
          </rPr>
          <t>Firmanın LEI  (Tüzel Kişi Kimlik Kodu - Legal Entity Identifier) kodu bulunuyorsa yazılacaktır. LEI kodu bulunmuyorsa boş bırakılacaktır.</t>
        </r>
      </text>
    </comment>
    <comment ref="C10" authorId="0" shapeId="0">
      <text>
        <r>
          <rPr>
            <sz val="9"/>
            <color indexed="81"/>
            <rFont val="Tahoma"/>
            <family val="2"/>
          </rPr>
          <t>Hangi tarih için raporlama yapılıyorsa o dönem seçilecektir. Örneğin 31 Ocak 2021 raporlaması için “Ocak 2021” seçilecektir.</t>
        </r>
      </text>
    </comment>
    <comment ref="C12" authorId="0" shapeId="0">
      <text>
        <r>
          <rPr>
            <sz val="9"/>
            <color indexed="81"/>
            <rFont val="Tahoma"/>
            <family val="2"/>
          </rPr>
          <t>Firma tarafından faaliyet gösterilen sektör bilgisi seçilecektir.</t>
        </r>
      </text>
    </comment>
    <comment ref="C14" authorId="0" shapeId="0">
      <text>
        <r>
          <rPr>
            <sz val="9"/>
            <color indexed="81"/>
            <rFont val="Tahoma"/>
            <family val="2"/>
          </rPr>
          <t>Firmada raporlama yapılan tarih itibarıyla mevcut toplam aktif çalışan sayısı yazılacaktır.</t>
        </r>
      </text>
    </comment>
    <comment ref="C16" authorId="0" shapeId="0">
      <text>
        <r>
          <rPr>
            <sz val="9"/>
            <color indexed="81"/>
            <rFont val="Tahoma"/>
            <family val="2"/>
          </rPr>
          <t>Firmanın merkez adresi bilgisi yazılacaktır.</t>
        </r>
      </text>
    </comment>
    <comment ref="C18" authorId="0" shapeId="0">
      <text>
        <r>
          <rPr>
            <sz val="9"/>
            <color indexed="81"/>
            <rFont val="Tahoma"/>
            <family val="2"/>
          </rPr>
          <t>Firmanın Kayıtlı Elektronik Posta (KEP) adresi yazılacaktır.</t>
        </r>
      </text>
    </comment>
    <comment ref="C20" authorId="0" shapeId="0">
      <text>
        <r>
          <rPr>
            <sz val="9"/>
            <color indexed="81"/>
            <rFont val="Tahoma"/>
            <family val="2"/>
          </rPr>
          <t xml:space="preserve">Veri formunu hazırlayan kişinin adı ve soyadı bilgisi. </t>
        </r>
      </text>
    </comment>
    <comment ref="C22" authorId="0" shapeId="0">
      <text>
        <r>
          <rPr>
            <sz val="9"/>
            <color indexed="81"/>
            <rFont val="Tahoma"/>
            <family val="2"/>
          </rPr>
          <t>Veri formunu hazırlayan kişinin telefon numarası yazılacaktır. 
Veri formuna ilişkin ihtiyaç olması durumunda iletişim kurulması amacıyla talep edilmektedir.</t>
        </r>
      </text>
    </comment>
    <comment ref="C24" authorId="0" shapeId="0">
      <text>
        <r>
          <rPr>
            <sz val="9"/>
            <color indexed="81"/>
            <rFont val="Tahoma"/>
            <family val="2"/>
          </rPr>
          <t>Veri formunu hazırlayan kişinin e-posta adresi. Veri formuna ilişkin ihtiyaç olması durumunda iletişim kurulması amacıyla talep edilmektedir.</t>
        </r>
      </text>
    </comment>
  </commentList>
</comments>
</file>

<file path=xl/comments2.xml><?xml version="1.0" encoding="utf-8"?>
<comments xmlns="http://schemas.openxmlformats.org/spreadsheetml/2006/main">
  <authors>
    <author>Aylin Aslan</author>
  </authors>
  <commentList>
    <comment ref="B8" authorId="0" shapeId="0">
      <text>
        <r>
          <rPr>
            <sz val="9"/>
            <color indexed="81"/>
            <rFont val="Tahoma"/>
            <family val="2"/>
          </rPr>
          <t xml:space="preserve">Firmanın elinde bulunan yabancı para ve Türk Lirası nakit paraların bakiyesi yazılacaktır. 
İlgili hesaplar: 
• 100. Kasa
</t>
        </r>
      </text>
    </comment>
    <comment ref="B9" authorId="0" shapeId="0">
      <text>
        <r>
          <rPr>
            <sz val="9"/>
            <color indexed="81"/>
            <rFont val="Tahoma"/>
            <family val="2"/>
            <charset val="162"/>
          </rPr>
          <t xml:space="preserve">Firmanın aldığı henüz tahsil edilmemiş veya ciro edilmemiş olan çeklerin bakiyesi yazılacaktır. 
Alınan çek tutarları Açıklamalar sekmesinde belirtilen vade ve döviz kuru kurallarına uygun olarak ilgili alanlara yazılacaktır. 
Vadesi bulunmayan ve her an tahsil edilebilir nitelikte olan çekler “0-3 Ay” alanına yazılacaktır.
İlgili hesaplar: 
• 101. Alınan Çekler
</t>
        </r>
      </text>
    </comment>
    <comment ref="B10" authorId="0" shapeId="0">
      <text>
        <r>
          <rPr>
            <sz val="9"/>
            <color indexed="81"/>
            <rFont val="Tahoma"/>
            <family val="2"/>
            <charset val="162"/>
          </rPr>
          <t xml:space="preserve">Firmanın yurt içi ve yurtdışı banka ve benzeri kuruluşlarda bulunan bakiyeleri yazılacaktır. 
Bankalarda bulunan vadesiz mevduat bakiyeleri “0-3 Ay” alanına, vadeli mevduatlar ise Açıklamalar sekmesinde belirtilen vade ve döviz kuru kurallarına uygun olarak ilgili alanlara yazılacaktır.
Altın ve diğer kıymetli madenlere ilişkin yabancı para mevduat tutarları da “Diğer Döviz Cinslerinin TL Karşılığı” alanına  yazılacaktır.
İlgili hesaplar: 
• 102. Bankalar
</t>
        </r>
      </text>
    </comment>
    <comment ref="B11" authorId="0" shapeId="0">
      <text>
        <r>
          <rPr>
            <sz val="9"/>
            <color indexed="81"/>
            <rFont val="Tahoma"/>
            <family val="2"/>
            <charset val="162"/>
          </rPr>
          <t xml:space="preserve">Firmanın bankalardan çekle veya ödeme emri ile yapacağı ödemelerin bakiyeleri yazılacaktır. 
Tutarlar Açıklamalar sekmesinde belirtilen vade ve döviz kuru kurallarına uygun olarak ilgili alanlara yazılacaktır. 
Vadesi bulunmayan ve her an ödenebilir nitelikte olan çekler ve ödeme emirleri “0-3 Ay” alanına yazılacaktır.
Bu alana tutarlar pozitif olarak girilecektir.
İlgili hesaplar: 
• 103. Verilen Çekler ve Ödeme Emirleri
</t>
        </r>
      </text>
    </comment>
    <comment ref="B12" authorId="0" shapeId="0">
      <text>
        <r>
          <rPr>
            <sz val="9"/>
            <color indexed="81"/>
            <rFont val="Tahoma"/>
            <family val="2"/>
            <charset val="162"/>
          </rPr>
          <t xml:space="preserve">Kasa, Alınan Çekler, Bankalar ve Verilen Çekler ve Ödeme Emirleri hesapları kapsamında yer almayan ancak nitelikleri itibarıyla hazır değer sayılan tutarların ilgili tarihteki bakiyesi yazılacaktır. 
Bu alana yazılacak olan tutarlar her an tahsil edilebilir nitelikte ise “0-3 Ay” alanına yazılacaktır. 
Tutarlar Açıklamalar sekmesinde belirtilen vade ve döviz kuru kurallarına uygun olarak ilgili alanlara yazılacaktır.
Kredi kartıyla yapılan satışlar dolayısıyla banka ya da diğer finans kuruluşundan tahsil edilecek alacaklar da bu alana yazılacaktır.
İlgili hesaplar: 
• 108. Diğer Hazır Değerler
</t>
        </r>
      </text>
    </comment>
    <comment ref="B13" authorId="0" shapeId="0">
      <text>
        <r>
          <rPr>
            <sz val="9"/>
            <color indexed="81"/>
            <rFont val="Tahoma"/>
            <family val="2"/>
            <charset val="162"/>
          </rPr>
          <t xml:space="preserve">Faiz geliri veya kâr payı sağlamak veya fiyat değişmelerinden yararlanarak kârlar elde etmek amacı ile geçici bir süre elde tutulmak üzere alınan hisse senedi, tahvil, hazine bonosu, finansman bonosu, 
yatırım fonu katılma belgesi, kâr-zarar ortaklığı belgesi, gelir ortaklığı senedi gibi, menkul kıymetler ile bunlara ait değer azalma karşılıkları vadeleri dikkate alınarak Açıklamalar sekmesinde belirtilen 
vade ve döviz kuru kurallarına uygun olarak ilgili alanlara yazılacaktır. 
İlgili hesaplar: 
• 110. Hisse Senetleri
• 111. Özel Kesim Tahvil, Senet ve Bonoları
• 112. Kamu Kesimi Tahvil, Senet ve Bonoları
• 118. Diğer Menkul Kıymetler
• 119. Menkul Kıymetler Değer Düşüklüğü Karşılığı (-)
</t>
        </r>
      </text>
    </comment>
    <comment ref="B14" authorId="0" shapeId="0">
      <text>
        <r>
          <rPr>
            <sz val="9"/>
            <color indexed="81"/>
            <rFont val="Tahoma"/>
            <family val="2"/>
            <charset val="162"/>
          </rPr>
          <t xml:space="preserve">Firmanın ticari ilişkisi nedeniyle ortaya çıkan senetli ve senetsiz alacak tutarları yazılacaktır. 
Ticari alacaklar vadeleri dikkate alınarak Açıklamalar sekmesinde belirtilen vade ve döviz kuru kurallarına uygun olarak ilgili alanlara yazılacaktır. 
Firmanın ilişkili taraflarından (Ortaklar, İştirakler ve Bağlı Ortaklıklar)  olan ticari alacakları da bu kalem altına yazılacaktır.
İlgili alacak tutarları yurtiçindeki bir müşteriden ise “Yurtiçi Ticari Alacaklar” kalemine, yurtdışındaki bir müşteriden ise “Yurtdışı Ticari Alacaklar” kaleminde yazılmalıdır.
İlgili hesaplar:
• 120. Alıcılar
• 121. Alacak Senetleri
• 126. Verilen Depozito ve Teminatlar
• 127. Diğer Ticari Alacaklar
• 128. Şüpheli Ticari Alacaklar
• 129. Şüpheli Ticari Alacaklar Karşılığı (-)
• 220. Alıcılar
• 221. Alacak Senetleri
• 226. Verilen Depozito Ve Teminatlar
• 229. Şüpheli Ticari Alacaklar Karşılığı(-)
</t>
        </r>
      </text>
    </comment>
    <comment ref="B17" authorId="0" shapeId="0">
      <text>
        <r>
          <rPr>
            <sz val="9"/>
            <color indexed="81"/>
            <rFont val="Tahoma"/>
            <family val="2"/>
            <charset val="162"/>
          </rPr>
          <t xml:space="preserve">Firmanın ilişkili taraflarından olan ve ticari bir işlemden kaynaklanmayan senetli ve senetsiz alacak tutarları yazılacaktır. 
İlgili tutarlar vadeleri dikkate alınarak Açıklamalar sekmesinde belirtilen vade ve döviz kuru kurallarına uygun olarak ilgili alanlara yazılacaktır.  
İlgili hesaplar:
• 131. Ortaklardan Alacaklar
• 132. İştiraklerden Alacaklar
• 133. Bağlı Ortaklıklardan Alacaklar
• 231. Ortaklardan Alacaklar
• 232. İştiraklerden Alacaklar
• 233. Bağlı Ortaklıklardan Alacaklar
</t>
        </r>
      </text>
    </comment>
    <comment ref="B18" authorId="0" shapeId="0">
      <text>
        <r>
          <rPr>
            <sz val="9"/>
            <color indexed="81"/>
            <rFont val="Tahoma"/>
            <family val="2"/>
            <charset val="162"/>
          </rPr>
          <t xml:space="preserve">Firmanın ilişkili tarafları dışındaki taraflardan olan ve ticari bir işlemden kaynaklanmayan senetli ve senetsiz alacak tutarları yazılacaktır. 
İlgili tutarlar vadeleri dikkate alınarak Açıklamalar sekmesinde belirtilen vade ve döviz kuru kurallarına uygun olarak ilgili alanlara yazılacaktır.  
İlgili hesaplar:
• 135. Personelden Alacaklar
• 136. Diğer Çeşitli Alacaklar
• 138. Şüpheli Diğer Alacaklar
• 139. Şüpheli Diğer Alacaklar Karşılığı(-)
• 235. Personelden Alacaklar
• 236. Diğer Çeşitli Alacaklar
• 239. Şüpheli Diğer Alacaklar Karşılığı(-)
</t>
        </r>
      </text>
    </comment>
    <comment ref="B19" authorId="0" shapeId="0">
      <text>
        <r>
          <rPr>
            <sz val="9"/>
            <color indexed="81"/>
            <rFont val="Tahoma"/>
            <family val="2"/>
            <charset val="162"/>
          </rPr>
          <t xml:space="preserve">Firmanın satmak, üretimde kullanmak veya tüketmek amacıyla edindiği, ilk madde ve malzeme, yarı mamul, mamul, ticari mal, yan ürün, artık ve hurda gibi varlıkların tutarı yazılacaktır. 
Stoklar aşağıda yer verilen alt kırılıma uygun olacak yazılacaktır:
• İlk madde ve malzeme
• Yarı Mamuller ve Mamuller
• Ticari Mallar
• Diğer Stoklar
Tüm tutarlar “0-3 Ay” alanına yazılacaktır.
Yabancı para birimindeki stoklar: Stoklar muhasebe uygulamaları çerçevesinde maliyet bedeli dikkate alınarak Türk Lirası cinsinden muhasebeleştirilmektedir. 
Ancak aşağıda yer verilen kriterlerden en az birini sağlayan stoklar yabancı para stok olarak yazılacaktır. Bu şartları sağlamayan diğer tüm stoklar Türk Lirası cinsinden yazılacaktır:
• Söz konusu stokun doğrudan yerel ve uluslararası piyasalarda işlem gören emtia ve ham madde (petrol, doğalgaz, kömür, altın, gümüş, bakır, alüminyum, demir gibi) olması,
• Firmanın finansal riskten korunmaya yönelik politikalarında ilgili stokun bir korunma unsuru olarak değerlendiriliyor olması veya
• Alım ve satım tutarları doğrudan yabancı para biriminde veya yabancı para birimine endeksli olan stoklar.
İlgili hesaplar:
• 150. İlk Madde Malzeme (İlk madde ve malzeme hesabına yazılacaktır)
• 151. Yarı Mamuller (Yarı Mamuller ve Mamuller hesabına yazılacaktır)
• 152. Mamuller (Yarı Mamuller ve Mamuller hesabına yazılacaktır)
• 153. Ticari Mallar (Ticari Mallar hesabına yazılacaktır)
• 157. Diğer Stoklar (Diğer Stoklar hesabına yazılacaktır)
• 158. Stok Değer Düşüklüğü Karşılığı(-) (Diğer Stoklar hesabına yazılacaktır)
• 159. Verilen Sipariş Avansları (Diğer Stoklar hesabına yazılacaktır)
</t>
        </r>
      </text>
    </comment>
    <comment ref="B24" authorId="0" shapeId="0">
      <text>
        <r>
          <rPr>
            <sz val="9"/>
            <color indexed="81"/>
            <rFont val="Tahoma"/>
            <family val="2"/>
            <charset val="162"/>
          </rPr>
          <t xml:space="preserve">Yıllara yaygın inşaat ve onarım işleri yapan işletmelerin bu işleri dolayısıyla yaptıkları harcamaların bakiyesi yazılacaktır. 
İlgili tutarlar vadeleri dikkate alınarak Açıklamalar sekmesinde belirtilen vade ve döviz kuru kurallarına uygun olarak ilgili alanlara yazılacaktır.
İlgili hesaplar:
• 17. Yıllara Yaygın İnşaat ve Onarım Maliyetleri
</t>
        </r>
      </text>
    </comment>
    <comment ref="B25" authorId="0" shapeId="0">
      <text>
        <r>
          <rPr>
            <sz val="9"/>
            <color indexed="81"/>
            <rFont val="Tahoma"/>
            <family val="2"/>
          </rPr>
          <t xml:space="preserve">Üçüncü kişilerden tahsili ya da bunlar hesabına kesin borç kaydı hesap döneminden sonra yapılacak gelirlerin, içinde bulunan döneme ait olan kısımları yazılacaktır. 
İlgili tutarlar vadeleri dikkate alınarak Açıklamalar sekmesinde belirtilen vade ve döviz kuru kurallarına uygun olarak ilgili alanlara yazılacaktır.
İlgili hesaplar:
• 181.Gelir Tahakkukları
• 281.Gelir Tahakkukları
</t>
        </r>
      </text>
    </comment>
  </commentList>
</comments>
</file>

<file path=xl/comments3.xml><?xml version="1.0" encoding="utf-8"?>
<comments xmlns="http://schemas.openxmlformats.org/spreadsheetml/2006/main">
  <authors>
    <author>Aylin Aslan</author>
    <author>Fatih Yalçın Mete</author>
  </authors>
  <commentList>
    <comment ref="B9" authorId="0" shapeId="0">
      <text>
        <r>
          <rPr>
            <sz val="9"/>
            <color indexed="81"/>
            <rFont val="Tahoma"/>
            <family val="2"/>
            <charset val="162"/>
          </rPr>
          <t>Banka ve diğer finansal kuruluşlardan sağlanan kredilerin bakiyesi yazılacaktır. 
İlgili tutarlar vadeleri dikkate alınarak Açıklamalar sekmesinde belirtilen vade ve döviz kuru kurallarına uygun olarak ilgili alanlara yazılacaktır. 
Söz konusu krediler yurtiçinde faaliyet gösteren (yurtiçinde yerleşik) bir banka veya finansal kuruluştan temin edilmişse “Yurtiçi Krediler”,
yurtdışında faaliyet gösteren (yurdışında yerleşik) bir banka veya finansal kuruluştan temin edilmişse “Yurtdışı Krediler” kalemi altında sunulacaktır.
Kredi tutarları raporlama yapılan tarih itibarıyla taksitlere kalan gün süreleri dikkate alınarak vadelere ayrıştırılacaktır.
İlgili hesaplar:
• 300. Banka Kredileri
• 303. Uzun Vadeli Kredilerin Anapara Taksitleri ve Faizleri
• 400. Banka Kredileri</t>
        </r>
      </text>
    </comment>
    <comment ref="B12" authorId="0" shapeId="0">
      <text>
        <r>
          <rPr>
            <sz val="9"/>
            <color indexed="81"/>
            <rFont val="Tahoma"/>
            <family val="2"/>
            <charset val="162"/>
          </rPr>
          <t xml:space="preserve">Firmanın finansal kiralamaya konu varlıklarına ilişkin borçları yazılacaktır. 
İlgili tutarlar vadeleri dikkate alınarak Açıklamalar sekmesinde belirtilen vade ve döviz kuru kurallarına uygun olarak ilgili alanlara yazılacaktır.
İlgili hesaplar:
• 301. Finansal Kiralama İşlemlerinden Borçlar
• 401. Finansal Kiralama İşlemlerinden Borçlar
</t>
        </r>
      </text>
    </comment>
    <comment ref="B13" authorId="0" shapeId="0">
      <text>
        <r>
          <rPr>
            <sz val="9"/>
            <color indexed="81"/>
            <rFont val="Tahoma"/>
            <family val="2"/>
            <charset val="162"/>
          </rPr>
          <t xml:space="preserve">İşletme tarafından çıkarılan tahvil, bono, senet ve benzeri diğer finansal borçlanma araçlarının bakiyeleri yazılacaktır. 
İlgili tutarlar vadeleri dikkate alınarak Açıklamalar sekmesinde belirtilen vade ve döviz kuru kurallarına uygun olarak ilgili alanlara yazılacaktır. 
İlgili hesaplar:
• 304. Tahvil Anapara Borç, Taksit Ve Faizleri
• 305. Çıkarılan Bonolar ve Senetler
• 306. Çıkarılmış Diğer Menkul Kıymetler
• 405. Çıkarılmış Tahviller
• 407. Çıkarılmış Diğer Menkul Kıymetler
</t>
        </r>
      </text>
    </comment>
    <comment ref="B14" authorId="0" shapeId="0">
      <text>
        <r>
          <rPr>
            <sz val="9"/>
            <color indexed="81"/>
            <rFont val="Tahoma"/>
            <family val="2"/>
            <charset val="162"/>
          </rPr>
          <t xml:space="preserve">Krediler, Finansal Kiralama Borçları ve Çıkarılmış Menkul Kıymetler dışında kalan mali borçların bakiyesi yazılacaktır. 
İlgili tutarlar vadeleri dikkate alınarak Açıklamalar sekmesinde belirtilen vade ve döviz kuru kurallarına uygun olarak ilgili alanlara yazılacaktır.
İlgili hesaplar:
• 309. Diğer Mali Borçlar
• 409. Diğer Mali Borçlar
</t>
        </r>
      </text>
    </comment>
    <comment ref="B15" authorId="0" shapeId="0">
      <text>
        <r>
          <rPr>
            <sz val="9"/>
            <color indexed="81"/>
            <rFont val="Tahoma"/>
            <family val="2"/>
            <charset val="162"/>
          </rPr>
          <t xml:space="preserve">Firmanın ticari ilişkisi nedeniyle ortaya çıkan senetli ve senetsiz borç tutarları yazılacaktır. 
Ticari borçlar vadeleri dikkate alınarak Açıklamalar sekmesinde belirtilen vade ve döviz kuru kurallarına uygun olarak ilgili alanlara yazılacaktır. 
Firmanın ilişkili taraflarından (Ortaklar, İştirakler ve Bağlı Ortaklıklar)  olan ticari borçları da bu kalem altına yazılacaktır.
İlgili alacak tutarları yurtiçindeki bir satıcıya ise “Yurtiçi Ticari Borçlar” kalemine, yurtdışındaki bir satıcıya ise “Yurtdışı Ticari Borçlar” kaleminde yazılmalıdır.
İlgili hesaplar:
• 320. Satıcılar
• 321. Borç Senetleri
• 326. Alınan Depozito Ve Teminatlar
• 329. Diğer Ticari Borçlar
• 420. Satıcılar
• 421. Borç Senetleri
• 426. Alınan Depozito ve Teminatlar
• 429. Diğer Ticari Borçlar
</t>
        </r>
      </text>
    </comment>
    <comment ref="B18" authorId="0" shapeId="0">
      <text>
        <r>
          <rPr>
            <sz val="9"/>
            <color indexed="81"/>
            <rFont val="Tahoma"/>
            <family val="2"/>
            <charset val="162"/>
          </rPr>
          <t xml:space="preserve">Firmanın ilişkili taraflarına olan ve ticari bir işlemden kaynaklanmayan senetli ve senetsiz borç tutarları yazılacaktır. 
İlgili tutarlar vadeleri dikkate alınarak Açıklamalar sekmesinde belirtilen vade ve döviz kuru kurallarına uygun olarak ilgili alanlara yazılacaktır.  
İlgili hesaplar:
• 331. Ortaklara Borçlar
• 332. İştiraklere Borçlar
• 333. Bağlı Ortaklıklara Borçlar
• 431. Ortaklara Borçlar
• 432. İştiraklere Borçlar
• 433. Bağlı Ortaklıklara Borçlar
</t>
        </r>
      </text>
    </comment>
    <comment ref="B19" authorId="0" shapeId="0">
      <text>
        <r>
          <rPr>
            <sz val="9"/>
            <color indexed="81"/>
            <rFont val="Tahoma"/>
            <family val="2"/>
            <charset val="162"/>
          </rPr>
          <t xml:space="preserve">Firmanın ilişkili tarafları dışındaki taraflara olan ve ticari bir işlemden kaynaklanmayan senetli ve senetsiz borç tutarları yazılacaktır. 
İlgili tutarlar vadeleri dikkate alınarak Açıklamalar sekmesinde belirtilen vade ve döviz kuru kurallarına uygun olarak ilgili alanlara yazılacaktır.  
İlgili hesaplar:
• 335. Personele Borçlar
• 336. Diğer Çeşitli Borçlar
• 436. Diğer Çeşitli Borçlar
</t>
        </r>
      </text>
    </comment>
    <comment ref="B20" authorId="0" shapeId="0">
      <text>
        <r>
          <rPr>
            <sz val="9"/>
            <color indexed="81"/>
            <rFont val="Tahoma"/>
            <family val="2"/>
            <charset val="162"/>
          </rPr>
          <t xml:space="preserve">İşletme tarafından alınan avanslar yazılacaktır. İlgili tutarlar vadeleri dikkate alınarak Açıklamalar sekmesinde belirtilen vade ve döviz kuru kurallarına uygun olarak ilgili alanlara yazılacaktır.
İlgili hesaplar:
• 340. Alınan Sipariş Avansları
• 349. Alınan Diğer Avanslar
• 440. Alınan Sipariş Avansları
• 449. Alınan Diğer Avanslar
</t>
        </r>
      </text>
    </comment>
    <comment ref="B21" authorId="0" shapeId="0">
      <text>
        <r>
          <rPr>
            <sz val="9"/>
            <color indexed="81"/>
            <rFont val="Tahoma"/>
            <family val="2"/>
            <charset val="162"/>
          </rPr>
          <t xml:space="preserve">Yıllara yaygın taahhüt işleri yapan işletmelerin üstlendikleri işlerden, gerçekleştirdikleri kısım karşılığında aldıkları hak edişlerin bakiyesi yazılacaktır. 
İlgili tutarlar vadeleri dikkate alınarak Açıklamalar sekmesinde belirtilen vade ve döviz kuru kurallarına uygun olarak ilgili alanlara yazılacaktır.
İlgili hesaplar:
• 35. Yıllara Yaygın İnşaat Ve Onarım Hakediş Bedelleri
</t>
        </r>
      </text>
    </comment>
    <comment ref="B22" authorId="1" shapeId="0">
      <text>
        <r>
          <rPr>
            <sz val="9"/>
            <color indexed="81"/>
            <rFont val="Tahoma"/>
            <family val="2"/>
          </rPr>
          <t xml:space="preserve">Gelecek aylarda ödemesi yapılacak gider tahakkuklarının tutarı yazılacaktır. 
İlgili tutarlar vadeleri dikkate alınarak Açıklamalar sekmesinde belirtilen vade ve döviz kuru kurallarına uygun olarak ilgili alanlara yazılacaktır.
İlgili hesaplar:
• 381.Gider Tahakkukları
• 481.Gider Tahakkukları
</t>
        </r>
      </text>
    </comment>
    <comment ref="B28" authorId="0" shapeId="0">
      <text>
        <r>
          <rPr>
            <sz val="9"/>
            <color indexed="81"/>
            <rFont val="Tahoma"/>
            <family val="2"/>
            <charset val="162"/>
          </rPr>
          <t xml:space="preserve">Kamu Özel İşbirliği (KÖİ) Kapsamında alınan kredi tutarları yazılacaktır. 
Söz konusu kredi tutarları Krediler hesabında yer alsa da bu hesaba bilgi için ayrıca yazılacaktır. 
İlgili tutarlar vadeleri dikkate alınarak Açıklamalar sekmesinde belirtilen vade ve döviz kuru kurallarına uygun olarak ilgili alanlara yazılacaktır. </t>
        </r>
      </text>
    </comment>
  </commentList>
</comments>
</file>

<file path=xl/comments4.xml><?xml version="1.0" encoding="utf-8"?>
<comments xmlns="http://schemas.openxmlformats.org/spreadsheetml/2006/main">
  <authors>
    <author>Aylin Aslan</author>
    <author>Murat  Topkaya</author>
  </authors>
  <commentList>
    <comment ref="B7" authorId="0" shapeId="0">
      <text>
        <r>
          <rPr>
            <sz val="9"/>
            <color indexed="81"/>
            <rFont val="Tahoma"/>
            <family val="2"/>
            <charset val="162"/>
          </rPr>
          <t xml:space="preserve">Firmanın raporlama yapılan dönemde (1 aylık süre içinde) yapmış olduğu tutarları (indirim ve iadeler düşülmüş)  net satış döviz kuru ayrımında yazılacaktır. 
Yapılan satışlar;
• Yurtiçinde bir müşteriye yapılmışsa “Yurtiçi Satışlar” kalemine,
• Yurtdışında bir müşteriye yapılmışsa “Yurtdışı Satışlar” kalemine,
• Yapılan satış müşteriye ihraç etmek kaydıyla yapılmışsa “İhraç kaydıyla yapılan satışlar” kalemine,
• Yapılan satış firmanın faaliyet konusunu kapsamında değilse (örneğin sabit kıymet satışları gibi) “Diğer Satışlar” kalemine
yazılacaktır.
</t>
        </r>
      </text>
    </comment>
    <comment ref="B12" authorId="0" shapeId="0">
      <text>
        <r>
          <rPr>
            <sz val="9"/>
            <color indexed="81"/>
            <rFont val="Tahoma"/>
            <family val="2"/>
            <charset val="162"/>
          </rPr>
          <t>Firmanın raporlama yapılan dönemde (1 aylık süre içinde) yapmış olduğu satışlara ilişkin katlandığı maliyet tutarları yazılacaktır.</t>
        </r>
      </text>
    </comment>
    <comment ref="B13" authorId="0" shapeId="0">
      <text>
        <r>
          <rPr>
            <sz val="9"/>
            <color indexed="81"/>
            <rFont val="Tahoma"/>
            <family val="2"/>
            <charset val="162"/>
          </rPr>
          <t xml:space="preserve">Firmanın raporlama yapılan dönemdeki (1 aylık süre içinde) alış tutarları döviz kuru ayrımında yazılacaktır. 
Alışlar;
• Hammadde, malzeme, ticari mal, mamul gibi yapılan satışların maliyetini oluşturan tutarlar ise “Stok Alışları” hesabına,
• Diğer tüm alışlar “Diğer Alışlar” hesabına 
yazılacaktır.
</t>
        </r>
      </text>
    </comment>
    <comment ref="B17" authorId="1" shapeId="0">
      <text>
        <r>
          <rPr>
            <sz val="9"/>
            <color indexed="81"/>
            <rFont val="Tahoma"/>
            <family val="2"/>
            <charset val="162"/>
          </rPr>
          <t>Firmanın raporlama dönemi boyunca (1 aylık süre içinde) katlanmış olduğu finansman maliyetleri kur farkı, faiz ve diğer ayrımında yazılacaktır. 
Duran varlığın defter değerinde aktifleştirilen finansman giderleri hem bu kaleme hem de ilgili duran varlık kalemine yazılacaktır.</t>
        </r>
      </text>
    </comment>
  </commentList>
</comments>
</file>

<file path=xl/comments5.xml><?xml version="1.0" encoding="utf-8"?>
<comments xmlns="http://schemas.openxmlformats.org/spreadsheetml/2006/main">
  <authors>
    <author>Aylin Aslan</author>
    <author>Fatih Yalçın Mete</author>
  </authors>
  <commentList>
    <comment ref="B7" authorId="0" shapeId="0">
      <text>
        <r>
          <rPr>
            <sz val="9"/>
            <color indexed="81"/>
            <rFont val="Tahoma"/>
            <family val="2"/>
            <charset val="162"/>
          </rPr>
          <t xml:space="preserve">Uzun vadeli amaçlarla elde tutulan (yatırım amacıyla) menkul kıymetlerin tutarları yazılacaktır. 
Varlıklar dönem başı mevcut bakiye, dönem içi alışlar, dönem içi satışlar ve dönem sonu bakiye ayrımında yazılacaktır.
İlgili hesaplar:
• 240. Bağlı Menkul Kıymetler
• 241. Bağlı Menkul Kıymetler Değer Düşüklüğü Karşılığı(-)
• 242. İştirakler
• 243. İştiraklere Sermaye Taahhütleri(-)
• 244. İştirakler Sermaye Payları Değer Düşüklüğü Karşılığı(-)
• 245. Bağlı Ortaklıklar
• 246. Bağlı Ortaklıklara Sermaye Taahhütleri(-)
• 247. Bağlı Ortaklıklar Sermaye Payları Değer Düşüklüğü Karşılığı(-)
• 248. Diğer Mali Duran Varlıklar
• 249. Diğer Mali Duran Varlıklar Karşılığı(-) </t>
        </r>
      </text>
    </comment>
    <comment ref="B8" authorId="1" shapeId="0">
      <text>
        <r>
          <rPr>
            <sz val="9"/>
            <color indexed="81"/>
            <rFont val="Tahoma"/>
            <charset val="1"/>
          </rPr>
          <t xml:space="preserve">Firmanın faaliyetlerinde kullanılmak üzere edinidiği fiziki varlık kalemlerinin tutarı yazılacaktır. 
Varlıklar dönem başı mevcut bakiye, dönem içi alışlar, dönem içi satışlar ve dönem sonu bakiye ayrımında yazılacaktır. 
Aylık amortisman hesaplaması yapılmayacaktır.
İlgili hesaplar:
• 250. Arazi Ve Arsalar
• 251. Yer Altı Ve Yer Üstü Düzenleri
• 252. Binalar
• 253. Tesis, Makine Ve Cihazlar
• 254. Taşıtlar
• 255. Demirbaşlar
• 256. Diğer Maddi Duran Varlıklar
• 258. Yapılmakta Olan Yatırımlar
• 259. Verilen Avanslar
</t>
        </r>
      </text>
    </comment>
    <comment ref="B9" authorId="1" shapeId="0">
      <text>
        <r>
          <rPr>
            <sz val="9"/>
            <color indexed="81"/>
            <rFont val="Tahoma"/>
            <family val="2"/>
          </rPr>
          <t xml:space="preserve">Herhangi bir fiziksel varlığı bulunmayan ve işletmenin belli bir şekilde yararlandığı veya yararlanmayı beklediği aktifleştirilen giderler ile belli koşullar altında hukuken himaye gören haklar ve şerefiyelerin tutarları yazılacaktır.  
Varlıklar dönem başı mevcut bakiye, dönem içi alışlar, dönem içi satışlar ve dönem sonu bakiye ayrımında yazılacaktır. 
Aylık amortisman hesaplaması yapılmayacaktır.
İlgili hesaplar:
• 260. Haklar
• 261. Şerefiye
• 262. Kuruluş ve Örgütlenme Giderleri
• 263. Araştırma ve Geliştirme Giderleri
• 264. Özel Maliyetler
• 267. Diğer Maddi Olmayan Duran Varlıklar
• 269. Verilen Avanslar
</t>
        </r>
      </text>
    </comment>
    <comment ref="B10" authorId="1" shapeId="0">
      <text>
        <r>
          <rPr>
            <sz val="9"/>
            <color indexed="81"/>
            <rFont val="Tahoma"/>
            <family val="2"/>
          </rPr>
          <t xml:space="preserve">Belirli bir maddi varlıkla çok yakından ilgili bulunan veya tamamen tüketime tabi varlıklar için yapılan, üretim çalışmalarının zaman ve yoğunluğu ile sınırlı bir ömre sahip olan giderlerin tutarları yazılacaktır. 
Varlıklar dönem başı mevcut bakiye, dönem içi alışlar, dönem içi satışlar ve dönem sonu bakiye ayrımında yazılacaktır. 
Aylık tükenme payı hesaplaması yapılmayacaktır.
İlgili hesaplar:
• 271. Arama Giderleri
• 272. Hazırlık Ve Geliştirme Giderleri
• 277. Diğer Özel Tükenmeye Tabi Varlıklar
• 279. Verilen Avanslar
</t>
        </r>
      </text>
    </comment>
  </commentList>
</comments>
</file>

<file path=xl/sharedStrings.xml><?xml version="1.0" encoding="utf-8"?>
<sst xmlns="http://schemas.openxmlformats.org/spreadsheetml/2006/main" count="333" uniqueCount="167">
  <si>
    <t>USD ($)'nin TL karşılığı</t>
  </si>
  <si>
    <t>EUR (€)'nun TL Karşılığı</t>
  </si>
  <si>
    <t>Diğer Döviz Cinslerinin TL Karşılığı</t>
  </si>
  <si>
    <t>I- AKTİF (VARLIKLAR) TOPLAMI</t>
  </si>
  <si>
    <t>1. Kasa</t>
  </si>
  <si>
    <t>III- NET BİLANÇO İÇİ YABANCI PARA POZİSYONU ("I-II")</t>
  </si>
  <si>
    <t>II- PASİF (KAYNAKLAR) TOPLAMI</t>
  </si>
  <si>
    <t>2. Alınan Çekler</t>
  </si>
  <si>
    <t>3. Bankalar</t>
  </si>
  <si>
    <t>1.0.2</t>
  </si>
  <si>
    <t>5. Diğer Hazır Değerler</t>
  </si>
  <si>
    <t>6. Menkul Kıymetler</t>
  </si>
  <si>
    <t>7. Ticari Alacaklar</t>
  </si>
  <si>
    <t>7.1. Yurtiçi Ticari Alacaklar</t>
  </si>
  <si>
    <t>7.2. Yurtdışı Ticari Alacaklar</t>
  </si>
  <si>
    <t>8. Ortak, İştirak ve Bağlı Ortaklıklardan Alacaklar</t>
  </si>
  <si>
    <t>9. Diğer Alacaklar</t>
  </si>
  <si>
    <t>3-6 Ay</t>
  </si>
  <si>
    <t>0-3 Ay</t>
  </si>
  <si>
    <t>6-12 Ay</t>
  </si>
  <si>
    <t>12+ Ay</t>
  </si>
  <si>
    <t>1.Mali Borçlar</t>
  </si>
  <si>
    <t>1.1. Krediler</t>
  </si>
  <si>
    <t>1.1.1. Yurtiçi Krediler</t>
  </si>
  <si>
    <t>1.1.2. Yurtdışı Krediler</t>
  </si>
  <si>
    <t>1.2. Finansal Kiralama Borçları</t>
  </si>
  <si>
    <t>1.3. Çıkarılmış Menkul Kıymetler</t>
  </si>
  <si>
    <t>1.4. Diğer Mali Borçlar</t>
  </si>
  <si>
    <t>2. Ticari Borçlar</t>
  </si>
  <si>
    <t>2.1. Yurtiçi Ticari Borçlar</t>
  </si>
  <si>
    <t>2.2. Yurtdışı Ticari Borçlar</t>
  </si>
  <si>
    <t>3. Ortaklara, İştiraklere ve Bağlı Ortaklıklara Borçlar</t>
  </si>
  <si>
    <t>4. Diğer Borçlar</t>
  </si>
  <si>
    <t>5. Avanslar</t>
  </si>
  <si>
    <t>Yurtiçi Satışlar</t>
  </si>
  <si>
    <t>Yurtdışı Satışlar</t>
  </si>
  <si>
    <t>İhraç Kaydıyla Yapılan Satışlar</t>
  </si>
  <si>
    <t>Türk Lirası</t>
  </si>
  <si>
    <t>I- Geçmiş 1 ay içinde yapılan net satışlar</t>
  </si>
  <si>
    <t>Aylık Veri Formu Ön Bilgileri</t>
  </si>
  <si>
    <t>Form doldurulurken dikkat edilmesi gereken hususlar:</t>
  </si>
  <si>
    <t>Lütfen bilançodaki pasif değerleri pozitif (+) yönlü giriniz.</t>
  </si>
  <si>
    <t>Ana Hesaplar alt hesapların toplamından oluşmaktadır. Bu alanlar korumalıdır. Lütfen "korumalı olmayan" alanlara giriş yapınız</t>
  </si>
  <si>
    <t>Firma Unvanı</t>
  </si>
  <si>
    <t>Vergi Numarası (VKN)</t>
  </si>
  <si>
    <t>Kalem</t>
  </si>
  <si>
    <t>Kontrol Kodu</t>
  </si>
  <si>
    <t>Para Birimi</t>
  </si>
  <si>
    <t>Kontrol Açıklaması</t>
  </si>
  <si>
    <t>Durum</t>
  </si>
  <si>
    <t>#</t>
  </si>
  <si>
    <t>TL</t>
  </si>
  <si>
    <t>USD, EUR, Diğer YP</t>
  </si>
  <si>
    <t>FORM KONTROL DURUMU</t>
  </si>
  <si>
    <t>Sektör</t>
  </si>
  <si>
    <t>Çalışan Sayısı</t>
  </si>
  <si>
    <t>Telefon Numarası</t>
  </si>
  <si>
    <t>E-posta Adresi</t>
  </si>
  <si>
    <t>KEP Adresi</t>
  </si>
  <si>
    <t>Yetkili Ad Soyadı</t>
  </si>
  <si>
    <t>LEI Numarası</t>
  </si>
  <si>
    <t>10.Stoklar</t>
  </si>
  <si>
    <t>11. Yıllara Yaygın İnşaat ve Onarım Maliyetleri</t>
  </si>
  <si>
    <t>6. Yıllara Yaygın İnşaat ve Onarım Hakedişleri</t>
  </si>
  <si>
    <t>Diğer Satışlar</t>
  </si>
  <si>
    <t>TARIM, ORMANCILIK VE BALIKÇILIK</t>
  </si>
  <si>
    <t>MADENCİLİK VE TAŞ OCAKÇILIĞI</t>
  </si>
  <si>
    <t>İMALAT-Gıda ürünlerinin imalatı</t>
  </si>
  <si>
    <t>İMALAT-İçeceklerin imalatı</t>
  </si>
  <si>
    <t>İMALAT-Tütün ürünleri imalatı</t>
  </si>
  <si>
    <t>İMALAT-Tekstil ürünlerinin imalatı</t>
  </si>
  <si>
    <t>İMALAT-Giyim eşyalarının imalatı</t>
  </si>
  <si>
    <t>İMALAT-Deri ve ilgili ürünlerin imalatı</t>
  </si>
  <si>
    <t>İMALAT-Ağaç, ağaç ürünleri ve mantar ürünleri imalatı</t>
  </si>
  <si>
    <t>İMALAT-Kağıt ve kağıt ürünlerinin imalatı</t>
  </si>
  <si>
    <t>İMALAT-Kayıtlı medyanın basılması ve çoğaltılması</t>
  </si>
  <si>
    <t>İMALAT-Kok kömürü ve rafine edilmiş petrol ürünleri imalatı</t>
  </si>
  <si>
    <t>İMALAT-Kimyasalların ve kimyasal ürünlerin imalatı</t>
  </si>
  <si>
    <t>İMALAT-Temel eczacılık ürünlerinin imalatı</t>
  </si>
  <si>
    <t>İMALAT-Kauçuk ve plastik ürünlerin imalatı</t>
  </si>
  <si>
    <t>İMALAT-Diğer metalik olmayan mineral ürünlerin imalatı</t>
  </si>
  <si>
    <t>İMALAT-Ana metal sanayii</t>
  </si>
  <si>
    <t>İMALAT-Fabrikasyon metal ürünleri imalatı (makine ve teçhizat hariç)</t>
  </si>
  <si>
    <t>İMALAT-Bilgisayarların, elektronik ve optik ürünlerin imalatı</t>
  </si>
  <si>
    <t>İMALAT-Elektrikli teçhizat imalatı</t>
  </si>
  <si>
    <t>İMALAT-Başka yerde sınıflandırılmamış makine ve ekipman imalatı</t>
  </si>
  <si>
    <t>İMALAT-Motorlu kara taşıtı imalatı</t>
  </si>
  <si>
    <t>İMALAT-Diğer ulaşım araçlarının imalatı</t>
  </si>
  <si>
    <t>İMALAT-Mobilya imalatı</t>
  </si>
  <si>
    <t>İMALAT-Diğer imalatlar</t>
  </si>
  <si>
    <t>İMALAT-Makine ve ekipmanların kurulumu ve onarımı</t>
  </si>
  <si>
    <t>ELEKTRİK, GAZ, BUHAR VE İKLİMLENDİRME ÜRETİMİ VE DAĞITIMI</t>
  </si>
  <si>
    <t>SU TEMİNİ; KANALİZASYON, ATIK YÖNETİMİ VE İYİLEŞTİRME FAALİYETLERİ</t>
  </si>
  <si>
    <t>İNŞAAT</t>
  </si>
  <si>
    <t>TİCARET-Toptan ticaret</t>
  </si>
  <si>
    <t>TİCARET-Perakende ticaret</t>
  </si>
  <si>
    <t>ULAŞTIRMA VE DEPOLAMA</t>
  </si>
  <si>
    <t>KONAKLAMA VE YİYECEK HİZMETİ FAALİYETLERİ</t>
  </si>
  <si>
    <t>BİLGİ VE İLETİŞİM</t>
  </si>
  <si>
    <t>FİNANS VE SİGORTA FAALİYETLERİ</t>
  </si>
  <si>
    <t>GAYRİMENKUL FAALİYETLERİ</t>
  </si>
  <si>
    <t>MESLEKİ, BİLİMSEL VE TEKNİK FAALİYETLER</t>
  </si>
  <si>
    <t>İDARİ VE DESTEK HİZMET FAALİYETLERİ</t>
  </si>
  <si>
    <t>KAMU YÖNETİMİ VE SAVUNMA; ZORUNLU SOSYAL GÜVENLİK</t>
  </si>
  <si>
    <t>EĞİTİM</t>
  </si>
  <si>
    <t>İNSAN SAĞLIĞI VE SOSYAL HİZMET FAALİYETLERİ</t>
  </si>
  <si>
    <t>KÜLTÜR, SANAT, EĞLENCE, DİNLENCE VE SPOR</t>
  </si>
  <si>
    <t>DİĞER HİZMET FAALİYETLERİ</t>
  </si>
  <si>
    <t>ULUSLARARASI ÖRGÜTLER VE TEMSİLCİLİKLERİNİN FAALİYETLERİ</t>
  </si>
  <si>
    <t>KENDİ ADINA MENKUL SERMAYE İRADI FAALİYETLERİ</t>
  </si>
  <si>
    <t>Diğer Alışlar</t>
  </si>
  <si>
    <t>VKN</t>
  </si>
  <si>
    <t>FİRMA UNVANI</t>
  </si>
  <si>
    <t>Raporlama Dönemi</t>
  </si>
  <si>
    <t>10.1 İlk Madde ve Malzeme</t>
  </si>
  <si>
    <t>10.2 Yari Mamul ve Mamul</t>
  </si>
  <si>
    <t>10.3 Ticari Mallar</t>
  </si>
  <si>
    <t>10.4 Diğer Stoklar</t>
  </si>
  <si>
    <t>4. Verilen Çekler ve Ödeme Emirleri (-)</t>
  </si>
  <si>
    <t>III - Geçmiş 1 ay içinde yapılan net alışlar</t>
  </si>
  <si>
    <t>Kamu Özel İşbirliği Projelerine İlişkin Alınan Toplam Krediler</t>
  </si>
  <si>
    <t>UNVAN</t>
  </si>
  <si>
    <t>*Gri alanlara veri girişi yapılmayacaktır.</t>
  </si>
  <si>
    <t>Mali Duran Varlıklar</t>
  </si>
  <si>
    <t>Maddi Duran Varlıklar</t>
  </si>
  <si>
    <t>Maddi Olmayan Duran Varlıklar</t>
  </si>
  <si>
    <t>Özel Tükenmeye Tabi Varlıklar</t>
  </si>
  <si>
    <t>Ay başı bakiye</t>
  </si>
  <si>
    <t>Ay sonu bakiye</t>
  </si>
  <si>
    <t>12. Gelir Tahakkukları</t>
  </si>
  <si>
    <t>7. Gider Tahakkukları</t>
  </si>
  <si>
    <t>Alışlar (Yatırımlar)</t>
  </si>
  <si>
    <t>Çıkışlar(Satışlar)</t>
  </si>
  <si>
    <t>Faiz Giderleri</t>
  </si>
  <si>
    <t>Diğer</t>
  </si>
  <si>
    <t>İletişim adresi</t>
  </si>
  <si>
    <t>1.1. Krediler içinde yer alan kredilerden Kamu Özel İşbirliği Projelerine İlişkin Alınanların Tutarı ayrıca yazılacaktır.</t>
  </si>
  <si>
    <t>Yabancı Para
TL karşılığı</t>
  </si>
  <si>
    <t>Diğer Döviz Cinslerinin
TL Karşılığı</t>
  </si>
  <si>
    <t>EUR (€)'nun
TL Karşılığı</t>
  </si>
  <si>
    <t>USD ($)'nin
TL karşılığı</t>
  </si>
  <si>
    <t>Raporlama Dönemi ve Raporlama Yapılacak Hesapların Kapsamı</t>
  </si>
  <si>
    <t>Değerleme ve Ölçüm İşlemleri</t>
  </si>
  <si>
    <t>Hesapların ölçümü ve değerlemesinde aksi belirtilmediği sürece Vergi Usul Kanunu ve ilgili diğer düzenlemeler dikkate alınacaktır. Alacak ve borç hesapları için reeskont hesaplanması yapılmayacaktır. Ayrıca sabit kıymetler için amortisman hesaplaması da yapılmayacaktır.</t>
  </si>
  <si>
    <t>Hesapların Sınıflandırılması</t>
  </si>
  <si>
    <t>Ters Bakiye Veren Hesapların Muhasebeleştirilmesi</t>
  </si>
  <si>
    <t xml:space="preserve">Veri formunda tüm aktif ve pasif alanlara veri girişi pozitif yapılacaktır. Aktif ve pasif hesaplar içerisinde yer alan düzenleyici hesaplar (Verilen Çekler ve Ödeme Emirleri) gibi ters bakiye veren hesaplar da pozitif raporlanacaktır. Tüm hesap kalemleri pozitif girilecek, ana hesap toplamı alınırken hesabın aktif veya pasif karakterli oluşu tarafımızca dikkate alınacaktır. Ana hesap toplamları formda otomatik olarak gelecektir ve korumalı alanlardır. 
Hesaplanacak olan kalemin birden fazla hesabın toplamı olması durumunda hesap içerisinde yer alan ters bakiyeli hesaplar toplamda netleştirilecektir. Örneğin Menkul Kıymetler kalemi; 
• 110. Hisse Senetleri, 
• 111. Özel Kesim Tahvil, Senet ve Bonoları, 
• 112. Kamu Kesimi Tahvil, Senet ve Bonoları, 
• 118. Diğer Menkul Kıymetler ve 
• 119. Menkul Kıymetler Değer Düşüklüğü Karşılığı (-) 
hesaplarından oluşmaktadır. Menkul Kıymetler kalemi hesaplanırken 110, 111, 112 ve 118 nolu hesaplar toplamından 119 değer düşüklüğü karşılığı düşülerek Menkul Kıymetler kalemi hesaplanacaktır.
Karşılık hesapları bakiyesi karşılık ayrılan asıl hesaplardan daha fazla olamayacağından toplam hesapların negatif bakiye vermemesi gerekmektedir.
</t>
  </si>
  <si>
    <t>Vade Bilgisi (Vadeye Kalan Gün)</t>
  </si>
  <si>
    <r>
      <t>Veri girilecek hesapların vade içermesi durumunda tutarların</t>
    </r>
    <r>
      <rPr>
        <b/>
        <sz val="11"/>
        <color theme="4"/>
        <rFont val="Calibri Light"/>
        <family val="2"/>
        <scheme val="minor"/>
      </rPr>
      <t xml:space="preserve"> raporlama yapılan tarih itibarıyla vadelerine kalan gün sayısı</t>
    </r>
    <r>
      <rPr>
        <sz val="11"/>
        <color theme="1"/>
        <rFont val="Calibri Light"/>
        <family val="2"/>
        <scheme val="minor"/>
      </rPr>
      <t xml:space="preserve"> dikkate alınarak
• 0 - 90 gün (dâhil) vadeli olanlar “0-3 Ay” alanına,
• 90 – 180 gün (dâhil) vadeli olanlar “3-6 Ay” alanına,
• 180 – 365 gün (dâhil) vadeli olanlar “6-12 Ay” alanına,
• 365 günden daha uzun vadeli olanlar “1 yıl üzeri” alanına
yazılacaktır. İlgili hesabın vadesinin bulunmaması durumunda ilgili tutarlar “0-3 Ay” alanına yazılacaktır. Kasa ve Stoklar hesaplarında yer alan tutarların tamamı “0-3 Ay” alanına yazılacaktır.
Örneğin, 31 Ocak 2021 tarihli raporlama yapılırken; 15 Şubat 2021 tarihinde tahsil edilecek ticari alacak tutarı “0-3 Ay” alanına yazılacaktır.
</t>
    </r>
  </si>
  <si>
    <t>Raporlama Para Birimi</t>
  </si>
  <si>
    <t>Tüm tutarlar Türk Lirası cinsinden raporlanacaktır. Veri formunda yer alan ABD doları, Euro ve diğer yabancı para, Türkiye Cumhuriyet Merkez Bankası (TCMB)  tarafından yayımlanan alış kurları  kullanılarak Türk Lirasına çevirilecek ve ilgili alanlara yazılacaktır. (ABD Doları ve Euro dışındaki yabancı para birimleri hesaplanırken her bir para birimi için ilgili tarihteki kur ile hesaplanan toplam Türk Lirası karşılığı Diğer alanına yazılacaktır.)</t>
  </si>
  <si>
    <t>Kontroller hataları önlemek için uyarı mahiyetinde olup, yazılan tutarların doğruluğundan emin olduğunuz sürece ilgili kontrolün uyarısını dikkate almayınız.</t>
  </si>
  <si>
    <t>İlgili kalemlerin üzerine gelindiğinde hesaba ilişkin açıklamalar görünmektedir. Lütfen Açıklamalar sekmesinde yer alan genel açıklamaları okuyunuz.</t>
  </si>
  <si>
    <t>Ay sonu hesapları ay başı bakiye ile dönem içi alış ve satış toplamından oluşmaktadır. Bu alanlar korumalıdır. Lütfen "korumalı olmayan" alanlara giriş yapınız</t>
  </si>
  <si>
    <t xml:space="preserve">Lütfen formu doldurmadan önce aşağıdaki açıklamaları okuyunuz. Ardından aşağıdaki sekmelerde yer alan bilgileri doldurunuz. Her hesap için açıklamayı kalemlerin üzerine geldiğinizde görebilirsiniz. </t>
  </si>
  <si>
    <t>AYLIK_V_001</t>
  </si>
  <si>
    <t>Stok Alışları (Hammadde, Malzeme, Ticari Mallar, Mamul, Yarı Mamul vb.)</t>
  </si>
  <si>
    <r>
      <t xml:space="preserve">Her hesap için açıklamayı kalemlerin üzerine geldiğinizde görebilirsiniz. Ayrıca uygulamada yardımcı olması amacıyla her hesaba yazılacak olan tutarların Tek Düzen Hesap Planı çerçevesinde karşılığı “İlgili hesaplar” başlığı altında yer almaktadır. “İlgili hesaplar” altında düzenleyici hesapların bulunması halinde bu tutarların netleştirilmesi ve ilgili kaleme o şekilde yazılması gerekmektedir.
</t>
    </r>
    <r>
      <rPr>
        <b/>
        <sz val="11"/>
        <color theme="1"/>
        <rFont val="Calibri Light"/>
        <family val="2"/>
        <scheme val="minor"/>
      </rPr>
      <t>Ancak firmanın muhasebe uygulamaları çerçevesinde belirli tutarların çeşitli nedenlerle (hesabın takibi, cari hesap takibi gibi) farklı hesap kodları altında izlemesi durumunda ilgili tutarlar hesap açıklamasında belirtilen tanımı karşılayan ilgili hesaba yazılmalıdır. Örneğin çeşitli nedenlerle 409. Diğer Mali Borçlar hesabında izlenen bir kredi bakiyesinin bulunması durumunda bu tutarlar Krediler kalemine yazılacaktır.</t>
    </r>
    <r>
      <rPr>
        <sz val="11"/>
        <color theme="1"/>
        <rFont val="Calibri Light"/>
        <family val="2"/>
        <scheme val="minor"/>
      </rPr>
      <t xml:space="preserve">
</t>
    </r>
  </si>
  <si>
    <r>
      <t xml:space="preserve">Aylık veri formları her ayın son günü itibarıyla hazırlanacaktır. Örneğin Ocak 2021 tarihi için yapılan raporlamada 31 Ocak 2021 tarihli hesap bakiyeleri dikkate alınacaktır. 
</t>
    </r>
    <r>
      <rPr>
        <b/>
        <sz val="11"/>
        <color theme="1"/>
        <rFont val="Calibri Light"/>
        <family val="2"/>
        <scheme val="minor"/>
      </rPr>
      <t>Bilanço hesaplarında</t>
    </r>
    <r>
      <rPr>
        <sz val="11"/>
        <color theme="1"/>
        <rFont val="Calibri Light"/>
        <family val="2"/>
        <scheme val="minor"/>
      </rPr>
      <t xml:space="preserve"> raporlama yapılan tarihte mevcut olan bakiyelere yer verilecektir. Diğer bir ifadeyle hesaplar ilgili tarih için bilanço hazırlanıyormuş gibi hesap bakiyelerini yansıtacaktır. Örneğin, 31 Ocak 2021 tarihi itibarıyla firmanın banka hesaplarında toplam 100.000.000 TL bulunuyorsa, 31 Ocak 2021 tarihli formda Bankalar hesabına 100.000.000 TL yazılacaktır. 28 Şubat 2021 tarihinde firmanın banka hesaplarında 120.000.000 TL bulunuyorsa 28 Şubat 2021 tarihli formda yer alan Bankalar hesabına 120.000.000 TL yazılacaktır. 
</t>
    </r>
    <r>
      <rPr>
        <b/>
        <sz val="11"/>
        <color theme="1"/>
        <rFont val="Calibri Light"/>
        <family val="2"/>
        <scheme val="minor"/>
      </rPr>
      <t xml:space="preserve">Satışlar, Alışlar, Satışların Maliyeti ve Finansman Maliyeti </t>
    </r>
    <r>
      <rPr>
        <sz val="11"/>
        <color theme="1"/>
        <rFont val="Calibri Light"/>
        <family val="2"/>
        <scheme val="minor"/>
      </rPr>
      <t xml:space="preserve">hesaplarında firmanın raporlama yapılan ay boyunca yaptığı işlemlerin tutarı yazılacaktır. Örneğin 31 Ocak 2021 tarihi için yapılacak olan raporlamada Satışlar, Alışlar, Satışların Maliyeti ve Finansman Maliyeti kalemine 1 Ocak 2021 ile 31 Ocak 2021 arasında yapılan satış, alışlar, satışların maliyeti ve finansman maliyeti tutarları yazılacaktır. 28 Şubat 2021 tarihli yapılacak raporlamada ise 1 Şubat 2021 – 28 Şubat 2021 arasındaki satışlar, alışlar, satışların maliyeti ve finansman maliyeti bilgisi yazılacaktır.  
</t>
    </r>
    <r>
      <rPr>
        <b/>
        <sz val="11"/>
        <color theme="4"/>
        <rFont val="Calibri Light"/>
        <family val="2"/>
        <scheme val="minor"/>
      </rPr>
      <t>Bilanço kalemlerinde stok bakiyelere, gelir kalemlerinde (satış, alış, satışların maliyeti, finansman maliyeti) ise aylık tutarlara yer verilecektir. Satışlar, Alışlar, Satışların Maliyeti ve Finansman Maliyeti kalemlerine aylar itibarıyla kümülatif/stok tutarlar YAZILMAYACAK o ay gerçekleşen satışlar, alışlar, satışların maliyetleri ve finansman maliyetleri yazılacaktır.</t>
    </r>
    <r>
      <rPr>
        <sz val="11"/>
        <color theme="1"/>
        <rFont val="Calibri Light"/>
        <family val="2"/>
        <scheme val="minor"/>
      </rPr>
      <t xml:space="preserve">
</t>
    </r>
  </si>
  <si>
    <t>Kur Değerlemesinden Kaynaklanan Farklar*</t>
  </si>
  <si>
    <t>IV - Geçmiş 1 ay Finansman Giderleri **</t>
  </si>
  <si>
    <t>II - Geçmiş 1 ay içinde yapılan satışların maliyeti **</t>
  </si>
  <si>
    <t>** “II - Geçmiş 1 ay içinde yapılan satışların maliyeti” ve “IV - Geçmiş 1 ay Finansman Giderleri” bilgilerinin muhasebe sisteminizde aylık olarak hazır olmaması halinde; firmanın finans, üretim gibi ilgili birimler tarafından hesaplanan tutarların girilmesi gerekmektedir.</t>
  </si>
  <si>
    <t>1.0.3</t>
  </si>
  <si>
    <t>AYLIK_V_003</t>
  </si>
  <si>
    <t>* Duran varlık kalemler için aylık amortisman hesaplanmayacaktır. Ayrıca duran varlıklar için daha önceden hesaplanmış amortisman tutarları dikkate alınmayacaktır.</t>
  </si>
  <si>
    <r>
      <t>*</t>
    </r>
    <r>
      <rPr>
        <b/>
        <u/>
        <sz val="9"/>
        <color theme="1"/>
        <rFont val="Open Sans"/>
        <family val="2"/>
      </rPr>
      <t xml:space="preserve"> Finansman kalemlerinden (Kredi, Finansal Kiralama vb.) gelen </t>
    </r>
    <r>
      <rPr>
        <b/>
        <sz val="9"/>
        <color theme="1"/>
        <rFont val="Open Sans"/>
        <family val="2"/>
      </rPr>
      <t>kur farkı gelirleri ve giderleri netleştirilerek yazılacaktır. Kur farkı gelirlerinin kur farkı giderlerinden büyük olması durumunda ortaya çıkan olumlu fark "negatif (-)" yazılacaktır.</t>
    </r>
    <r>
      <rPr>
        <b/>
        <u/>
        <sz val="9"/>
        <color theme="1"/>
        <rFont val="Open Sans"/>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</si>
</sst>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0;\(#,##0.0000\)"/>
    <numFmt numFmtId="167" formatCode="mmmm\ yyyy"/>
    <numFmt numFmtId="168" formatCode="[$-41F]mmmm\ yyyy;@"/>
  </numFmts>
  <fonts count="43" x14ac:knownFonts="1">
    <font>
      <sz val="11"/>
      <color theme="1"/>
      <name val="Calibri Light"/>
      <family val="2"/>
      <scheme val="minor"/>
    </font>
    <font>
      <sz val="11"/>
      <color theme="1"/>
      <name val="Calibri Light"/>
      <family val="2"/>
      <charset val="162"/>
      <scheme val="minor"/>
    </font>
    <font>
      <sz val="11"/>
      <color theme="1"/>
      <name val="Calibri Light"/>
      <family val="2"/>
      <scheme val="minor"/>
    </font>
    <font>
      <sz val="10"/>
      <name val="Arial"/>
      <family val="2"/>
      <charset val="162"/>
    </font>
    <font>
      <u/>
      <sz val="11"/>
      <color theme="10"/>
      <name val="Calibri Light"/>
      <family val="2"/>
      <scheme val="minor"/>
    </font>
    <font>
      <sz val="9"/>
      <color indexed="81"/>
      <name val="Tahoma"/>
      <family val="2"/>
    </font>
    <font>
      <sz val="9"/>
      <color indexed="81"/>
      <name val="Tahoma"/>
      <family val="2"/>
      <charset val="162"/>
    </font>
    <font>
      <sz val="9"/>
      <color theme="1"/>
      <name val="Open Sans"/>
      <family val="2"/>
      <charset val="162"/>
    </font>
    <font>
      <b/>
      <sz val="9"/>
      <color rgb="FFC00000"/>
      <name val="Open Sans"/>
      <family val="2"/>
      <charset val="162"/>
    </font>
    <font>
      <b/>
      <sz val="9"/>
      <color theme="5"/>
      <name val="Open Sans"/>
      <family val="2"/>
      <charset val="162"/>
    </font>
    <font>
      <sz val="9"/>
      <color theme="5"/>
      <name val="Open Sans"/>
      <family val="2"/>
      <charset val="162"/>
    </font>
    <font>
      <sz val="9"/>
      <color theme="1"/>
      <name val="Open Sans"/>
      <family val="2"/>
    </font>
    <font>
      <b/>
      <sz val="9"/>
      <color rgb="FFC00000"/>
      <name val="Open Sans"/>
      <family val="2"/>
    </font>
    <font>
      <sz val="9"/>
      <color theme="0"/>
      <name val="Open Sans"/>
      <family val="2"/>
      <charset val="162"/>
    </font>
    <font>
      <b/>
      <sz val="9"/>
      <color theme="1"/>
      <name val="Open Sans"/>
      <family val="2"/>
      <charset val="162"/>
    </font>
    <font>
      <sz val="10"/>
      <color theme="1"/>
      <name val="Open Sans"/>
      <family val="2"/>
    </font>
    <font>
      <sz val="9"/>
      <name val="Open Sans"/>
      <family val="2"/>
    </font>
    <font>
      <b/>
      <sz val="10"/>
      <name val="Open Sans"/>
      <family val="2"/>
    </font>
    <font>
      <b/>
      <sz val="10"/>
      <color theme="0"/>
      <name val="Open Sans"/>
      <family val="2"/>
    </font>
    <font>
      <b/>
      <u/>
      <sz val="9"/>
      <name val="Open Sans"/>
      <family val="2"/>
    </font>
    <font>
      <b/>
      <sz val="9"/>
      <name val="Open Sans"/>
      <family val="2"/>
    </font>
    <font>
      <b/>
      <sz val="9"/>
      <color rgb="FFD50032"/>
      <name val="Open Sans"/>
      <family val="2"/>
    </font>
    <font>
      <sz val="9"/>
      <color rgb="FFD50032"/>
      <name val="Open Sans"/>
      <family val="2"/>
    </font>
    <font>
      <sz val="9"/>
      <color rgb="FFC00000"/>
      <name val="Open Sans"/>
      <family val="2"/>
      <charset val="162"/>
    </font>
    <font>
      <b/>
      <u/>
      <sz val="9"/>
      <color theme="5"/>
      <name val="Open Sans"/>
      <family val="2"/>
      <charset val="162"/>
    </font>
    <font>
      <b/>
      <sz val="9"/>
      <color theme="0"/>
      <name val="Open Sans"/>
      <family val="2"/>
      <charset val="162"/>
    </font>
    <font>
      <sz val="9"/>
      <name val="Open Sans"/>
      <family val="2"/>
      <charset val="162"/>
    </font>
    <font>
      <b/>
      <sz val="10"/>
      <color theme="0"/>
      <name val="Open Sans"/>
      <family val="2"/>
      <charset val="162"/>
    </font>
    <font>
      <b/>
      <sz val="11"/>
      <color theme="0"/>
      <name val="Open Sans"/>
      <family val="2"/>
      <charset val="162"/>
    </font>
    <font>
      <b/>
      <sz val="9"/>
      <name val="Open Sans"/>
      <family val="2"/>
      <charset val="162"/>
    </font>
    <font>
      <b/>
      <u/>
      <sz val="9"/>
      <name val="Open Sans"/>
      <family val="2"/>
      <charset val="162"/>
    </font>
    <font>
      <b/>
      <sz val="11"/>
      <color theme="1"/>
      <name val="Calibri Light"/>
      <family val="2"/>
      <charset val="162"/>
      <scheme val="minor"/>
    </font>
    <font>
      <b/>
      <sz val="14"/>
      <color theme="0"/>
      <name val="Calibri Light"/>
      <family val="2"/>
      <charset val="162"/>
      <scheme val="minor"/>
    </font>
    <font>
      <b/>
      <sz val="11"/>
      <color theme="1"/>
      <name val="Calibri Light"/>
      <family val="2"/>
      <scheme val="minor"/>
    </font>
    <font>
      <b/>
      <sz val="11"/>
      <color theme="4"/>
      <name val="Calibri Light"/>
      <family val="2"/>
      <scheme val="minor"/>
    </font>
    <font>
      <b/>
      <sz val="14"/>
      <color theme="0"/>
      <name val="Calibri Light"/>
      <family val="2"/>
      <scheme val="minor"/>
    </font>
    <font>
      <b/>
      <sz val="9"/>
      <color theme="5"/>
      <name val="Open Sans"/>
      <family val="2"/>
    </font>
    <font>
      <b/>
      <sz val="11"/>
      <color theme="4"/>
      <name val="Open Sans"/>
      <family val="2"/>
    </font>
    <font>
      <sz val="9"/>
      <color indexed="81"/>
      <name val="Tahoma"/>
      <charset val="1"/>
    </font>
    <font>
      <b/>
      <sz val="9"/>
      <color theme="1"/>
      <name val="Open Sans"/>
      <family val="2"/>
    </font>
    <font>
      <b/>
      <u/>
      <sz val="9"/>
      <color theme="1"/>
      <name val="Open Sans"/>
      <family val="2"/>
    </font>
    <font>
      <sz val="9"/>
      <color theme="0"/>
      <name val="Open Sans"/>
      <family val="2"/>
    </font>
    <font>
      <b/>
      <sz val="14"/>
      <color theme="4"/>
      <name val="Calibri Light"/>
      <family val="2"/>
      <scheme val="minor"/>
    </font>
  </fonts>
  <fills count="11">
    <fill>
      <patternFill patternType="none"/>
    </fill>
    <fill>
      <patternFill patternType="gray125"/>
    </fill>
    <fill>
      <patternFill patternType="solid">
        <fgColor rgb="FF008AAB"/>
        <bgColor theme="9"/>
      </patternFill>
    </fill>
    <fill>
      <patternFill patternType="solid">
        <fgColor theme="2"/>
        <bgColor indexed="64"/>
      </patternFill>
    </fill>
    <fill>
      <patternFill patternType="solid">
        <fgColor theme="9"/>
        <bgColor indexed="64"/>
      </patternFill>
    </fill>
    <fill>
      <patternFill patternType="solid">
        <fgColor theme="4"/>
        <bgColor indexed="64"/>
      </patternFill>
    </fill>
    <fill>
      <patternFill patternType="solid">
        <fgColor theme="3" tint="-9.9978637043366805E-2"/>
        <bgColor indexed="64"/>
      </patternFill>
    </fill>
    <fill>
      <patternFill patternType="solid">
        <fgColor rgb="FFD50032"/>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style="thick">
        <color rgb="FFC00000"/>
      </right>
      <top/>
      <bottom style="thick">
        <color rgb="FFC00000"/>
      </bottom>
      <diagonal/>
    </border>
    <border>
      <left/>
      <right/>
      <top/>
      <bottom style="thick">
        <color rgb="FFC00000"/>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top/>
      <bottom/>
      <diagonal/>
    </border>
    <border>
      <left/>
      <right style="thick">
        <color theme="4"/>
      </right>
      <top/>
      <bottom/>
      <diagonal/>
    </border>
    <border>
      <left style="thin">
        <color theme="1"/>
      </left>
      <right style="thick">
        <color theme="4"/>
      </right>
      <top style="thin">
        <color theme="1"/>
      </top>
      <bottom style="thin">
        <color theme="1"/>
      </bottom>
      <diagonal/>
    </border>
    <border>
      <left style="thin">
        <color theme="1"/>
      </left>
      <right style="thick">
        <color theme="4"/>
      </right>
      <top style="thin">
        <color theme="1"/>
      </top>
      <bottom/>
      <diagonal/>
    </border>
    <border>
      <left style="thin">
        <color indexed="64"/>
      </left>
      <right style="thick">
        <color theme="4"/>
      </right>
      <top style="thin">
        <color indexed="64"/>
      </top>
      <bottom style="thin">
        <color indexed="64"/>
      </bottom>
      <diagonal/>
    </border>
    <border>
      <left style="thin">
        <color theme="1"/>
      </left>
      <right style="thin">
        <color theme="1"/>
      </right>
      <top style="thin">
        <color theme="1"/>
      </top>
      <bottom style="thick">
        <color theme="4"/>
      </bottom>
      <diagonal/>
    </border>
    <border>
      <left style="thin">
        <color theme="1"/>
      </left>
      <right style="thick">
        <color theme="4"/>
      </right>
      <top style="thin">
        <color theme="1"/>
      </top>
      <bottom style="thick">
        <color theme="4"/>
      </bottom>
      <diagonal/>
    </border>
    <border>
      <left style="thick">
        <color theme="4"/>
      </left>
      <right/>
      <top style="thin">
        <color theme="1"/>
      </top>
      <bottom style="thin">
        <color theme="1"/>
      </bottom>
      <diagonal/>
    </border>
    <border>
      <left style="thick">
        <color theme="4"/>
      </left>
      <right/>
      <top style="thin">
        <color theme="1"/>
      </top>
      <bottom/>
      <diagonal/>
    </border>
    <border>
      <left style="thick">
        <color theme="4"/>
      </left>
      <right/>
      <top style="thin">
        <color theme="1"/>
      </top>
      <bottom style="thick">
        <color theme="4"/>
      </bottom>
      <diagonal/>
    </border>
    <border>
      <left style="thick">
        <color theme="4"/>
      </left>
      <right style="thin">
        <color theme="1"/>
      </right>
      <top style="thin">
        <color theme="1"/>
      </top>
      <bottom style="thin">
        <color theme="1"/>
      </bottom>
      <diagonal/>
    </border>
    <border>
      <left style="thick">
        <color theme="4"/>
      </left>
      <right style="thin">
        <color theme="1"/>
      </right>
      <top style="thin">
        <color theme="1"/>
      </top>
      <bottom/>
      <diagonal/>
    </border>
    <border>
      <left style="thick">
        <color theme="4"/>
      </left>
      <right style="thin">
        <color indexed="64"/>
      </right>
      <top style="thin">
        <color indexed="64"/>
      </top>
      <bottom style="thin">
        <color indexed="64"/>
      </bottom>
      <diagonal/>
    </border>
    <border>
      <left style="thick">
        <color theme="4"/>
      </left>
      <right style="thin">
        <color theme="1"/>
      </right>
      <top style="thin">
        <color theme="1"/>
      </top>
      <bottom style="thick">
        <color theme="4"/>
      </bottom>
      <diagonal/>
    </border>
    <border>
      <left style="thin">
        <color indexed="64"/>
      </left>
      <right style="thin">
        <color indexed="64"/>
      </right>
      <top style="thin">
        <color indexed="64"/>
      </top>
      <bottom style="thick">
        <color theme="4"/>
      </bottom>
      <diagonal/>
    </border>
    <border>
      <left style="thin">
        <color indexed="64"/>
      </left>
      <right style="thick">
        <color theme="4"/>
      </right>
      <top style="thin">
        <color indexed="64"/>
      </top>
      <bottom style="thick">
        <color theme="4"/>
      </bottom>
      <diagonal/>
    </border>
    <border>
      <left style="thick">
        <color theme="4"/>
      </left>
      <right/>
      <top style="thin">
        <color indexed="64"/>
      </top>
      <bottom style="thin">
        <color indexed="64"/>
      </bottom>
      <diagonal/>
    </border>
    <border>
      <left style="thick">
        <color theme="4"/>
      </left>
      <right style="thin">
        <color indexed="64"/>
      </right>
      <top style="thin">
        <color indexed="64"/>
      </top>
      <bottom style="thick">
        <color theme="4"/>
      </bottom>
      <diagonal/>
    </border>
    <border>
      <left style="thin">
        <color indexed="64"/>
      </left>
      <right/>
      <top style="thin">
        <color indexed="64"/>
      </top>
      <bottom style="thin">
        <color indexed="64"/>
      </bottom>
      <diagonal/>
    </border>
    <border>
      <left style="thin">
        <color indexed="64"/>
      </left>
      <right/>
      <top style="thin">
        <color indexed="64"/>
      </top>
      <bottom style="thick">
        <color theme="4"/>
      </bottom>
      <diagonal/>
    </border>
    <border>
      <left style="thick">
        <color theme="4"/>
      </left>
      <right/>
      <top/>
      <bottom style="thin">
        <color indexed="64"/>
      </bottom>
      <diagonal/>
    </border>
    <border>
      <left style="thick">
        <color theme="4"/>
      </left>
      <right style="thin">
        <color indexed="64"/>
      </right>
      <top style="thin">
        <color indexed="64"/>
      </top>
      <bottom/>
      <diagonal/>
    </border>
    <border>
      <left style="thin">
        <color indexed="64"/>
      </left>
      <right/>
      <top style="thin">
        <color indexed="64"/>
      </top>
      <bottom/>
      <diagonal/>
    </border>
    <border>
      <left style="thin">
        <color indexed="64"/>
      </left>
      <right style="thick">
        <color theme="4"/>
      </right>
      <top style="thin">
        <color indexed="64"/>
      </top>
      <bottom/>
      <diagonal/>
    </border>
    <border>
      <left style="thick">
        <color theme="4"/>
      </left>
      <right style="thick">
        <color theme="4"/>
      </right>
      <top style="thick">
        <color theme="4"/>
      </top>
      <bottom/>
      <diagonal/>
    </border>
    <border>
      <left style="thick">
        <color theme="4"/>
      </left>
      <right style="thick">
        <color theme="4"/>
      </right>
      <top style="thin">
        <color indexed="64"/>
      </top>
      <bottom style="thin">
        <color indexed="64"/>
      </bottom>
      <diagonal/>
    </border>
    <border>
      <left style="thick">
        <color theme="4"/>
      </left>
      <right style="thick">
        <color theme="4"/>
      </right>
      <top style="thin">
        <color indexed="64"/>
      </top>
      <bottom style="thick">
        <color theme="4"/>
      </bottom>
      <diagonal/>
    </border>
    <border>
      <left style="thick">
        <color theme="4"/>
      </left>
      <right style="thin">
        <color indexed="64"/>
      </right>
      <top/>
      <bottom style="thin">
        <color indexed="64"/>
      </bottom>
      <diagonal/>
    </border>
    <border>
      <left/>
      <right/>
      <top style="thick">
        <color theme="0"/>
      </top>
      <bottom/>
      <diagonal/>
    </border>
    <border>
      <left/>
      <right style="thick">
        <color theme="0"/>
      </right>
      <top style="thick">
        <color theme="0"/>
      </top>
      <bottom/>
      <diagonal/>
    </border>
    <border>
      <left/>
      <right/>
      <top/>
      <bottom style="thick">
        <color theme="0"/>
      </bottom>
      <diagonal/>
    </border>
    <border>
      <left/>
      <right style="thick">
        <color theme="0"/>
      </right>
      <top/>
      <bottom style="thick">
        <color theme="0"/>
      </bottom>
      <diagonal/>
    </border>
    <border>
      <left style="thick">
        <color theme="4"/>
      </left>
      <right/>
      <top/>
      <bottom style="thin">
        <color theme="1"/>
      </bottom>
      <diagonal/>
    </border>
    <border>
      <left style="thick">
        <color theme="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ck">
        <color theme="4"/>
      </right>
      <top/>
      <bottom style="thin">
        <color theme="1"/>
      </bottom>
      <diagonal/>
    </border>
    <border>
      <left style="thick">
        <color theme="4"/>
      </left>
      <right/>
      <top style="thin">
        <color theme="1"/>
      </top>
      <bottom style="medium">
        <color theme="1"/>
      </bottom>
      <diagonal/>
    </border>
    <border>
      <left style="thick">
        <color theme="4"/>
      </left>
      <right style="thin">
        <color theme="1"/>
      </right>
      <top style="thin">
        <color theme="1"/>
      </top>
      <bottom style="medium">
        <color theme="1"/>
      </bottom>
      <diagonal/>
    </border>
    <border>
      <left/>
      <right style="thin">
        <color theme="1"/>
      </right>
      <top style="thin">
        <color theme="1"/>
      </top>
      <bottom style="medium">
        <color theme="1"/>
      </bottom>
      <diagonal/>
    </border>
    <border>
      <left/>
      <right style="thick">
        <color theme="4"/>
      </right>
      <top style="thin">
        <color theme="1"/>
      </top>
      <bottom style="medium">
        <color theme="1"/>
      </bottom>
      <diagonal/>
    </border>
    <border>
      <left style="thick">
        <color theme="4"/>
      </left>
      <right/>
      <top style="thick">
        <color rgb="FFD50032"/>
      </top>
      <bottom/>
      <diagonal/>
    </border>
    <border>
      <left/>
      <right/>
      <top style="thick">
        <color rgb="FFD50032"/>
      </top>
      <bottom/>
      <diagonal/>
    </border>
    <border>
      <left/>
      <right style="thick">
        <color theme="4"/>
      </right>
      <top style="thick">
        <color rgb="FFD50032"/>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theme="4"/>
      </right>
      <top/>
      <bottom style="thin">
        <color indexed="64"/>
      </bottom>
      <diagonal/>
    </border>
    <border>
      <left style="thick">
        <color theme="4"/>
      </left>
      <right/>
      <top style="thin">
        <color indexed="64"/>
      </top>
      <bottom style="medium">
        <color auto="1"/>
      </bottom>
      <diagonal/>
    </border>
    <border>
      <left style="thick">
        <color theme="4"/>
      </left>
      <right style="thin">
        <color indexed="64"/>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ck">
        <color theme="4"/>
      </right>
      <top style="thin">
        <color indexed="64"/>
      </top>
      <bottom style="medium">
        <color auto="1"/>
      </bottom>
      <diagonal/>
    </border>
    <border>
      <left style="medium">
        <color theme="4"/>
      </left>
      <right style="thick">
        <color rgb="FFC00000"/>
      </right>
      <top style="medium">
        <color theme="4"/>
      </top>
      <bottom style="medium">
        <color theme="4"/>
      </bottom>
      <diagonal/>
    </border>
    <border>
      <left/>
      <right style="thin">
        <color indexed="64"/>
      </right>
      <top style="medium">
        <color theme="4"/>
      </top>
      <bottom style="medium">
        <color theme="4"/>
      </bottom>
      <diagonal/>
    </border>
    <border>
      <left style="thin">
        <color indexed="64"/>
      </left>
      <right style="thin">
        <color indexed="64"/>
      </right>
      <top style="medium">
        <color theme="4"/>
      </top>
      <bottom style="medium">
        <color theme="4"/>
      </bottom>
      <diagonal/>
    </border>
    <border>
      <left style="thin">
        <color indexed="64"/>
      </left>
      <right style="thick">
        <color rgb="FFC00000"/>
      </right>
      <top style="medium">
        <color theme="4"/>
      </top>
      <bottom style="medium">
        <color theme="4"/>
      </bottom>
      <diagonal/>
    </border>
    <border>
      <left style="thick">
        <color rgb="FFC00000"/>
      </left>
      <right style="thin">
        <color indexed="64"/>
      </right>
      <top style="medium">
        <color theme="4"/>
      </top>
      <bottom style="medium">
        <color theme="4"/>
      </bottom>
      <diagonal/>
    </border>
    <border>
      <left style="thin">
        <color indexed="64"/>
      </left>
      <right style="medium">
        <color theme="4"/>
      </right>
      <top style="medium">
        <color theme="4"/>
      </top>
      <bottom style="medium">
        <color theme="4"/>
      </bottom>
      <diagonal/>
    </border>
    <border>
      <left style="thick">
        <color theme="4"/>
      </left>
      <right style="thick">
        <color theme="4"/>
      </right>
      <top style="medium">
        <color auto="1"/>
      </top>
      <bottom style="thin">
        <color indexed="64"/>
      </bottom>
      <diagonal/>
    </border>
    <border>
      <left style="thick">
        <color theme="4"/>
      </left>
      <right style="thick">
        <color theme="4"/>
      </right>
      <top/>
      <bottom/>
      <diagonal/>
    </border>
    <border>
      <left style="thick">
        <color theme="4"/>
      </left>
      <right style="thin">
        <color indexed="64"/>
      </right>
      <top style="medium">
        <color auto="1"/>
      </top>
      <bottom style="thin">
        <color indexed="64"/>
      </bottom>
      <diagonal/>
    </border>
    <border>
      <left style="thin">
        <color indexed="64"/>
      </left>
      <right style="thick">
        <color theme="4"/>
      </right>
      <top style="medium">
        <color auto="1"/>
      </top>
      <bottom style="thin">
        <color indexed="64"/>
      </bottom>
      <diagonal/>
    </border>
    <border>
      <left style="thick">
        <color theme="4"/>
      </left>
      <right style="thin">
        <color indexed="64"/>
      </right>
      <top style="thin">
        <color indexed="64"/>
      </top>
      <bottom style="thick">
        <color rgb="FFD50032"/>
      </bottom>
      <diagonal/>
    </border>
    <border>
      <left style="thin">
        <color indexed="64"/>
      </left>
      <right style="thin">
        <color indexed="64"/>
      </right>
      <top style="thin">
        <color indexed="64"/>
      </top>
      <bottom style="thick">
        <color rgb="FFD50032"/>
      </bottom>
      <diagonal/>
    </border>
    <border>
      <left style="thin">
        <color indexed="64"/>
      </left>
      <right style="thick">
        <color theme="4"/>
      </right>
      <top style="thin">
        <color indexed="64"/>
      </top>
      <bottom style="thick">
        <color rgb="FFD50032"/>
      </bottom>
      <diagonal/>
    </border>
    <border>
      <left style="thick">
        <color theme="4"/>
      </left>
      <right style="thin">
        <color indexed="64"/>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style="thick">
        <color theme="4"/>
      </right>
      <top style="thick">
        <color theme="4"/>
      </top>
      <bottom style="thin">
        <color indexed="64"/>
      </bottom>
      <diagonal/>
    </border>
    <border>
      <left/>
      <right style="thin">
        <color indexed="64"/>
      </right>
      <top style="thick">
        <color rgb="FFD50032"/>
      </top>
      <bottom style="thick">
        <color theme="4"/>
      </bottom>
      <diagonal/>
    </border>
    <border>
      <left style="thin">
        <color indexed="64"/>
      </left>
      <right style="thin">
        <color indexed="64"/>
      </right>
      <top style="thick">
        <color rgb="FFD50032"/>
      </top>
      <bottom style="thick">
        <color theme="4"/>
      </bottom>
      <diagonal/>
    </border>
    <border>
      <left style="thin">
        <color indexed="64"/>
      </left>
      <right/>
      <top style="thick">
        <color rgb="FFD50032"/>
      </top>
      <bottom style="thick">
        <color theme="4"/>
      </bottom>
      <diagonal/>
    </border>
    <border>
      <left/>
      <right style="thin">
        <color theme="1"/>
      </right>
      <top style="thin">
        <color theme="1"/>
      </top>
      <bottom style="thin">
        <color theme="1"/>
      </bottom>
      <diagonal/>
    </border>
    <border>
      <left style="thick">
        <color theme="4"/>
      </left>
      <right style="thin">
        <color indexed="64"/>
      </right>
      <top style="thick">
        <color theme="4"/>
      </top>
      <bottom style="thick">
        <color theme="4"/>
      </bottom>
      <diagonal/>
    </border>
    <border>
      <left style="thin">
        <color indexed="64"/>
      </left>
      <right style="thin">
        <color indexed="64"/>
      </right>
      <top style="thick">
        <color theme="4"/>
      </top>
      <bottom style="thick">
        <color theme="4"/>
      </bottom>
      <diagonal/>
    </border>
    <border>
      <left style="thin">
        <color indexed="64"/>
      </left>
      <right style="thick">
        <color theme="4"/>
      </right>
      <top style="thick">
        <color theme="4"/>
      </top>
      <bottom style="thick">
        <color theme="4"/>
      </bottom>
      <diagonal/>
    </border>
  </borders>
  <cellStyleXfs count="5">
    <xf numFmtId="0" fontId="0" fillId="0" borderId="0"/>
    <xf numFmtId="0" fontId="2" fillId="0" borderId="0"/>
    <xf numFmtId="0" fontId="1" fillId="0" borderId="0"/>
    <xf numFmtId="0" fontId="3" fillId="0" borderId="0"/>
    <xf numFmtId="0" fontId="4" fillId="0" borderId="0" applyNumberFormat="0" applyFill="0" applyBorder="0" applyAlignment="0" applyProtection="0"/>
  </cellStyleXfs>
  <cellXfs count="250">
    <xf numFmtId="0" fontId="0" fillId="0" borderId="0" xfId="0"/>
    <xf numFmtId="167" fontId="0" fillId="0" borderId="0" xfId="0" applyNumberFormat="1"/>
    <xf numFmtId="0" fontId="1" fillId="0" borderId="0" xfId="2"/>
    <xf numFmtId="0" fontId="7"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7" xfId="0" applyFont="1" applyBorder="1" applyAlignment="1" applyProtection="1">
      <alignment vertical="center"/>
      <protection hidden="1"/>
    </xf>
    <xf numFmtId="164" fontId="7" fillId="0" borderId="7" xfId="1" applyNumberFormat="1" applyFont="1" applyFill="1" applyBorder="1" applyProtection="1">
      <protection hidden="1"/>
    </xf>
    <xf numFmtId="166" fontId="7" fillId="0" borderId="7" xfId="1" applyNumberFormat="1" applyFont="1" applyFill="1" applyBorder="1" applyProtection="1">
      <protection hidden="1"/>
    </xf>
    <xf numFmtId="0" fontId="10" fillId="0" borderId="0" xfId="0" applyFont="1" applyBorder="1" applyAlignment="1" applyProtection="1">
      <alignment vertical="center"/>
      <protection hidden="1"/>
    </xf>
    <xf numFmtId="0" fontId="7" fillId="0" borderId="6" xfId="0" applyFont="1" applyBorder="1" applyAlignment="1" applyProtection="1">
      <alignment vertical="center"/>
      <protection hidden="1"/>
    </xf>
    <xf numFmtId="0" fontId="7" fillId="0" borderId="8"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9" xfId="0" applyFont="1" applyBorder="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4" fontId="11" fillId="0" borderId="32" xfId="0" applyNumberFormat="1" applyFont="1" applyFill="1" applyBorder="1" applyAlignment="1" applyProtection="1">
      <alignment vertical="center"/>
      <protection locked="0"/>
    </xf>
    <xf numFmtId="4" fontId="11" fillId="6" borderId="2" xfId="0" applyNumberFormat="1" applyFont="1" applyFill="1" applyBorder="1" applyAlignment="1" applyProtection="1">
      <alignment vertical="center"/>
      <protection hidden="1"/>
    </xf>
    <xf numFmtId="4" fontId="11" fillId="6" borderId="24" xfId="0" applyNumberFormat="1" applyFont="1" applyFill="1" applyBorder="1" applyAlignment="1" applyProtection="1">
      <alignment vertical="center"/>
      <protection hidden="1"/>
    </xf>
    <xf numFmtId="4" fontId="11" fillId="0" borderId="2" xfId="0" applyNumberFormat="1" applyFont="1" applyFill="1" applyBorder="1" applyAlignment="1" applyProtection="1">
      <alignment vertical="center"/>
      <protection locked="0"/>
    </xf>
    <xf numFmtId="4" fontId="11" fillId="0" borderId="24" xfId="0" applyNumberFormat="1" applyFont="1" applyFill="1" applyBorder="1" applyAlignment="1" applyProtection="1">
      <alignment vertical="center"/>
      <protection locked="0"/>
    </xf>
    <xf numFmtId="4" fontId="11" fillId="0" borderId="33" xfId="0" applyNumberFormat="1" applyFont="1" applyFill="1" applyBorder="1" applyAlignment="1" applyProtection="1">
      <alignment vertical="center"/>
      <protection locked="0"/>
    </xf>
    <xf numFmtId="4" fontId="11" fillId="6" borderId="14" xfId="0" applyNumberFormat="1" applyFont="1" applyFill="1" applyBorder="1" applyAlignment="1" applyProtection="1">
      <alignment vertical="center"/>
      <protection hidden="1"/>
    </xf>
    <xf numFmtId="4" fontId="11" fillId="6" borderId="25" xfId="0" applyNumberFormat="1" applyFont="1" applyFill="1" applyBorder="1" applyAlignment="1" applyProtection="1">
      <alignment vertical="center"/>
      <protection hidden="1"/>
    </xf>
    <xf numFmtId="4" fontId="11" fillId="0" borderId="14" xfId="0" applyNumberFormat="1" applyFont="1" applyFill="1" applyBorder="1" applyAlignment="1" applyProtection="1">
      <alignment vertical="center"/>
      <protection locked="0"/>
    </xf>
    <xf numFmtId="4" fontId="11" fillId="0" borderId="25" xfId="0" applyNumberFormat="1" applyFont="1" applyFill="1" applyBorder="1" applyAlignment="1" applyProtection="1">
      <alignment vertical="center"/>
      <protection locked="0"/>
    </xf>
    <xf numFmtId="0" fontId="13" fillId="0" borderId="0" xfId="0" applyFont="1" applyAlignment="1" applyProtection="1">
      <alignment vertical="center"/>
      <protection hidden="1"/>
    </xf>
    <xf numFmtId="0" fontId="7" fillId="0" borderId="22" xfId="0" applyFont="1" applyBorder="1" applyAlignment="1" applyProtection="1">
      <alignment vertical="center"/>
      <protection hidden="1"/>
    </xf>
    <xf numFmtId="4" fontId="7" fillId="0" borderId="34" xfId="0" applyNumberFormat="1" applyFont="1" applyFill="1" applyBorder="1" applyAlignment="1" applyProtection="1">
      <alignment vertical="center"/>
      <protection locked="0"/>
    </xf>
    <xf numFmtId="4" fontId="7" fillId="0" borderId="1" xfId="0" applyNumberFormat="1" applyFont="1" applyFill="1" applyBorder="1" applyAlignment="1" applyProtection="1">
      <alignment vertical="center"/>
      <protection locked="0"/>
    </xf>
    <xf numFmtId="4" fontId="7" fillId="0" borderId="40" xfId="0" applyNumberFormat="1" applyFont="1" applyFill="1" applyBorder="1" applyAlignment="1" applyProtection="1">
      <alignment vertical="center"/>
      <protection locked="0"/>
    </xf>
    <xf numFmtId="4" fontId="7" fillId="0" borderId="26" xfId="0" applyNumberFormat="1" applyFont="1" applyFill="1" applyBorder="1" applyAlignment="1" applyProtection="1">
      <alignment vertical="center"/>
      <protection locked="0"/>
    </xf>
    <xf numFmtId="4" fontId="7" fillId="0" borderId="43" xfId="0" applyNumberFormat="1" applyFont="1" applyFill="1" applyBorder="1" applyAlignment="1" applyProtection="1">
      <alignment vertical="center"/>
      <protection locked="0"/>
    </xf>
    <xf numFmtId="4" fontId="7" fillId="0" borderId="15" xfId="0" applyNumberFormat="1" applyFont="1" applyFill="1" applyBorder="1" applyAlignment="1" applyProtection="1">
      <alignment vertical="center"/>
      <protection locked="0"/>
    </xf>
    <xf numFmtId="4" fontId="7" fillId="0" borderId="44" xfId="0" applyNumberFormat="1" applyFont="1" applyFill="1" applyBorder="1" applyAlignment="1" applyProtection="1">
      <alignment vertical="center"/>
      <protection locked="0"/>
    </xf>
    <xf numFmtId="4" fontId="7" fillId="0" borderId="45" xfId="0" applyNumberFormat="1" applyFont="1" applyFill="1" applyBorder="1" applyAlignment="1" applyProtection="1">
      <alignment vertical="center"/>
      <protection locked="0"/>
    </xf>
    <xf numFmtId="0" fontId="8" fillId="0" borderId="20" xfId="0" applyFont="1" applyBorder="1" applyAlignment="1" applyProtection="1">
      <alignment vertical="center"/>
      <protection hidden="1"/>
    </xf>
    <xf numFmtId="0" fontId="14"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18" fillId="7" borderId="18" xfId="0" applyFont="1" applyFill="1" applyBorder="1" applyAlignment="1" applyProtection="1">
      <alignment horizontal="left" vertical="center"/>
      <protection hidden="1"/>
    </xf>
    <xf numFmtId="0" fontId="18" fillId="7" borderId="16" xfId="0" applyFont="1" applyFill="1" applyBorder="1" applyAlignment="1" applyProtection="1">
      <alignment horizontal="left" vertical="center"/>
      <protection hidden="1"/>
    </xf>
    <xf numFmtId="0" fontId="17" fillId="8" borderId="50" xfId="0" applyNumberFormat="1" applyFont="1" applyFill="1" applyBorder="1" applyAlignment="1" applyProtection="1">
      <alignment vertical="center"/>
      <protection hidden="1"/>
    </xf>
    <xf numFmtId="0" fontId="17" fillId="8" borderId="51" xfId="0" applyNumberFormat="1" applyFont="1" applyFill="1" applyBorder="1" applyAlignment="1" applyProtection="1">
      <alignment vertical="center"/>
      <protection hidden="1"/>
    </xf>
    <xf numFmtId="1" fontId="17" fillId="8" borderId="52" xfId="0" applyNumberFormat="1" applyFont="1" applyFill="1" applyBorder="1" applyAlignment="1" applyProtection="1">
      <alignment vertical="center"/>
      <protection hidden="1"/>
    </xf>
    <xf numFmtId="0" fontId="17" fillId="8" borderId="53" xfId="0" applyFont="1" applyFill="1" applyBorder="1" applyAlignment="1" applyProtection="1">
      <alignment horizontal="left" vertical="center"/>
      <protection hidden="1"/>
    </xf>
    <xf numFmtId="0" fontId="16" fillId="0" borderId="17" xfId="0" applyFont="1" applyBorder="1" applyAlignment="1" applyProtection="1">
      <alignment vertical="center"/>
      <protection hidden="1"/>
    </xf>
    <xf numFmtId="0" fontId="16" fillId="0" borderId="0" xfId="0" applyFont="1" applyAlignment="1" applyProtection="1">
      <alignment vertical="center"/>
      <protection hidden="1"/>
    </xf>
    <xf numFmtId="0" fontId="16" fillId="0" borderId="22" xfId="0" applyFont="1" applyBorder="1" applyAlignment="1" applyProtection="1">
      <alignment vertical="center"/>
      <protection hidden="1"/>
    </xf>
    <xf numFmtId="0" fontId="20" fillId="0" borderId="22"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21" fillId="0" borderId="0"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4" fontId="11" fillId="0" borderId="55" xfId="0" applyNumberFormat="1" applyFont="1" applyFill="1" applyBorder="1" applyAlignment="1" applyProtection="1">
      <alignment vertical="center"/>
      <protection locked="0"/>
    </xf>
    <xf numFmtId="0" fontId="7" fillId="0" borderId="29" xfId="0" applyFont="1" applyBorder="1" applyAlignment="1" applyProtection="1">
      <alignment horizontal="left" vertical="center" indent="2"/>
      <protection hidden="1"/>
    </xf>
    <xf numFmtId="0" fontId="7" fillId="0" borderId="29" xfId="0" applyFont="1" applyFill="1" applyBorder="1" applyAlignment="1" applyProtection="1">
      <alignment horizontal="left" vertical="center" indent="2"/>
      <protection hidden="1"/>
    </xf>
    <xf numFmtId="0" fontId="7" fillId="0" borderId="29" xfId="0" applyFont="1" applyBorder="1" applyAlignment="1" applyProtection="1">
      <alignment horizontal="left" vertical="center" indent="4"/>
      <protection hidden="1"/>
    </xf>
    <xf numFmtId="0" fontId="7" fillId="0" borderId="30" xfId="0" applyFont="1" applyBorder="1" applyAlignment="1" applyProtection="1">
      <alignment horizontal="left" vertical="center" indent="2"/>
      <protection hidden="1"/>
    </xf>
    <xf numFmtId="0" fontId="7" fillId="0" borderId="30" xfId="0" applyFont="1" applyBorder="1" applyAlignment="1" applyProtection="1">
      <alignment horizontal="left" vertical="center" indent="4"/>
      <protection hidden="1"/>
    </xf>
    <xf numFmtId="0" fontId="7" fillId="0" borderId="30" xfId="0" applyFont="1" applyFill="1" applyBorder="1" applyAlignment="1" applyProtection="1">
      <alignment horizontal="left" vertical="center" indent="2"/>
      <protection hidden="1"/>
    </xf>
    <xf numFmtId="0" fontId="7" fillId="0" borderId="31" xfId="0" applyFont="1" applyBorder="1" applyAlignment="1" applyProtection="1">
      <alignment horizontal="left" vertical="center" indent="2"/>
      <protection hidden="1"/>
    </xf>
    <xf numFmtId="0" fontId="7" fillId="0" borderId="54" xfId="0" applyFont="1" applyBorder="1" applyAlignment="1" applyProtection="1">
      <alignment horizontal="left" vertical="center" indent="2"/>
      <protection hidden="1"/>
    </xf>
    <xf numFmtId="4" fontId="11" fillId="6" borderId="56" xfId="0" applyNumberFormat="1" applyFont="1" applyFill="1" applyBorder="1" applyAlignment="1" applyProtection="1">
      <alignment vertical="center"/>
      <protection hidden="1"/>
    </xf>
    <xf numFmtId="4" fontId="11" fillId="6" borderId="57" xfId="0" applyNumberFormat="1" applyFont="1" applyFill="1" applyBorder="1" applyAlignment="1" applyProtection="1">
      <alignment vertical="center"/>
      <protection hidden="1"/>
    </xf>
    <xf numFmtId="0" fontId="12" fillId="0" borderId="58" xfId="0" applyFont="1" applyBorder="1" applyAlignment="1" applyProtection="1">
      <alignment vertical="center"/>
      <protection hidden="1"/>
    </xf>
    <xf numFmtId="165" fontId="9" fillId="0" borderId="1" xfId="1" applyNumberFormat="1" applyFont="1" applyFill="1" applyBorder="1" applyAlignment="1" applyProtection="1">
      <alignment horizontal="left" vertical="top" wrapText="1"/>
      <protection locked="0"/>
    </xf>
    <xf numFmtId="0" fontId="14" fillId="0" borderId="1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7" fillId="0" borderId="38" xfId="0" applyFont="1" applyBorder="1" applyAlignment="1" applyProtection="1">
      <alignment vertical="center"/>
      <protection hidden="1"/>
    </xf>
    <xf numFmtId="0" fontId="7" fillId="0" borderId="38" xfId="0" applyFont="1" applyBorder="1" applyAlignment="1" applyProtection="1">
      <alignment horizontal="left" vertical="center" indent="2"/>
      <protection hidden="1"/>
    </xf>
    <xf numFmtId="0" fontId="7" fillId="0" borderId="38" xfId="0" applyFont="1" applyBorder="1" applyAlignment="1" applyProtection="1">
      <alignment horizontal="left" vertical="center" indent="4"/>
      <protection hidden="1"/>
    </xf>
    <xf numFmtId="0" fontId="27" fillId="7" borderId="18" xfId="0" applyFont="1" applyFill="1" applyBorder="1" applyAlignment="1" applyProtection="1">
      <alignment horizontal="left" vertical="center"/>
      <protection hidden="1"/>
    </xf>
    <xf numFmtId="0" fontId="27" fillId="7" borderId="16" xfId="0" applyFont="1" applyFill="1" applyBorder="1" applyAlignment="1" applyProtection="1">
      <alignment horizontal="left" vertical="center"/>
      <protection hidden="1"/>
    </xf>
    <xf numFmtId="1" fontId="27" fillId="7" borderId="16" xfId="0" applyNumberFormat="1" applyFont="1" applyFill="1" applyBorder="1" applyAlignment="1" applyProtection="1">
      <alignment vertical="center"/>
      <protection hidden="1"/>
    </xf>
    <xf numFmtId="0" fontId="26" fillId="0" borderId="0" xfId="0" applyFont="1" applyAlignment="1" applyProtection="1">
      <alignment vertical="center"/>
      <protection hidden="1"/>
    </xf>
    <xf numFmtId="0" fontId="29" fillId="0" borderId="22" xfId="0" applyFont="1" applyBorder="1" applyAlignment="1" applyProtection="1">
      <alignment vertical="center"/>
      <protection hidden="1"/>
    </xf>
    <xf numFmtId="0" fontId="29" fillId="0" borderId="0" xfId="0" applyFont="1" applyAlignment="1" applyProtection="1">
      <alignment vertical="center"/>
      <protection hidden="1"/>
    </xf>
    <xf numFmtId="0" fontId="29" fillId="0" borderId="22" xfId="0" applyFont="1" applyBorder="1" applyAlignment="1" applyProtection="1">
      <alignment horizontal="center" vertical="center" wrapText="1"/>
      <protection hidden="1"/>
    </xf>
    <xf numFmtId="0" fontId="29" fillId="0" borderId="62" xfId="0" applyFont="1" applyBorder="1" applyAlignment="1" applyProtection="1">
      <alignment vertical="center"/>
      <protection hidden="1"/>
    </xf>
    <xf numFmtId="0" fontId="11" fillId="0" borderId="0" xfId="0" applyFont="1" applyBorder="1" applyAlignment="1" applyProtection="1">
      <alignment horizontal="left" vertical="center" indent="1"/>
      <protection hidden="1"/>
    </xf>
    <xf numFmtId="0" fontId="7" fillId="0" borderId="0" xfId="0" applyFont="1" applyBorder="1" applyAlignment="1" applyProtection="1">
      <alignment horizontal="left" vertical="center" indent="1"/>
      <protection hidden="1"/>
    </xf>
    <xf numFmtId="0" fontId="9" fillId="0" borderId="22" xfId="0" applyNumberFormat="1" applyFont="1" applyBorder="1" applyAlignment="1" applyProtection="1">
      <alignment vertical="center"/>
      <protection hidden="1"/>
    </xf>
    <xf numFmtId="0" fontId="9" fillId="0" borderId="0" xfId="0" applyNumberFormat="1" applyFont="1" applyBorder="1" applyAlignment="1" applyProtection="1">
      <alignment vertical="center"/>
      <protection hidden="1"/>
    </xf>
    <xf numFmtId="1" fontId="9" fillId="0" borderId="22" xfId="0" applyNumberFormat="1" applyFont="1" applyBorder="1" applyAlignment="1" applyProtection="1">
      <alignment vertical="center"/>
      <protection hidden="1"/>
    </xf>
    <xf numFmtId="1" fontId="9" fillId="0" borderId="0" xfId="0" applyNumberFormat="1"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7" fillId="0" borderId="42" xfId="0" applyFont="1" applyBorder="1" applyAlignment="1" applyProtection="1">
      <alignment vertical="center"/>
      <protection hidden="1"/>
    </xf>
    <xf numFmtId="0" fontId="8" fillId="0" borderId="68" xfId="0" applyFont="1" applyBorder="1" applyAlignment="1" applyProtection="1">
      <alignment vertical="center"/>
      <protection hidden="1"/>
    </xf>
    <xf numFmtId="49" fontId="9" fillId="0" borderId="1" xfId="1" applyNumberFormat="1" applyFont="1" applyFill="1" applyBorder="1" applyAlignment="1" applyProtection="1">
      <alignment horizontal="left"/>
      <protection locked="0"/>
    </xf>
    <xf numFmtId="1" fontId="9" fillId="0" borderId="0" xfId="1" applyNumberFormat="1" applyFont="1" applyFill="1" applyBorder="1" applyAlignment="1" applyProtection="1">
      <alignment horizontal="left"/>
      <protection hidden="1"/>
    </xf>
    <xf numFmtId="1" fontId="9" fillId="0" borderId="1" xfId="1" applyNumberFormat="1" applyFont="1" applyFill="1" applyBorder="1" applyAlignment="1" applyProtection="1">
      <alignment horizontal="left"/>
      <protection locked="0"/>
    </xf>
    <xf numFmtId="0" fontId="9" fillId="0" borderId="1" xfId="1" applyNumberFormat="1" applyFont="1" applyFill="1" applyBorder="1" applyAlignment="1" applyProtection="1">
      <alignment horizontal="left"/>
      <protection locked="0"/>
    </xf>
    <xf numFmtId="165" fontId="9" fillId="0" borderId="0" xfId="1" applyNumberFormat="1" applyFont="1" applyFill="1" applyBorder="1" applyAlignment="1" applyProtection="1">
      <alignment horizontal="left"/>
      <protection hidden="1"/>
    </xf>
    <xf numFmtId="165" fontId="9" fillId="0" borderId="1" xfId="1" applyNumberFormat="1" applyFont="1" applyFill="1" applyBorder="1" applyAlignment="1" applyProtection="1">
      <alignment horizontal="left"/>
      <protection locked="0"/>
    </xf>
    <xf numFmtId="3" fontId="9" fillId="0" borderId="1" xfId="1" applyNumberFormat="1" applyFont="1" applyFill="1" applyBorder="1" applyAlignment="1" applyProtection="1">
      <alignment horizontal="left"/>
      <protection locked="0"/>
    </xf>
    <xf numFmtId="165" fontId="24" fillId="0" borderId="1" xfId="4" applyNumberFormat="1" applyFont="1" applyFill="1" applyBorder="1" applyAlignment="1" applyProtection="1">
      <alignment horizontal="left"/>
      <protection locked="0"/>
    </xf>
    <xf numFmtId="165" fontId="24" fillId="0" borderId="0" xfId="4" applyNumberFormat="1" applyFont="1" applyFill="1" applyBorder="1" applyAlignment="1" applyProtection="1">
      <alignment horizontal="left"/>
      <protection hidden="1"/>
    </xf>
    <xf numFmtId="4" fontId="7" fillId="0" borderId="34" xfId="0" applyNumberFormat="1" applyFont="1" applyFill="1" applyBorder="1" applyAlignment="1" applyProtection="1">
      <alignment vertical="center"/>
      <protection hidden="1"/>
    </xf>
    <xf numFmtId="4" fontId="7" fillId="6" borderId="26" xfId="0" applyNumberFormat="1" applyFont="1" applyFill="1" applyBorder="1" applyAlignment="1" applyProtection="1">
      <alignment vertical="center"/>
      <protection hidden="1"/>
    </xf>
    <xf numFmtId="4" fontId="7" fillId="0" borderId="39" xfId="0" applyNumberFormat="1" applyFont="1" applyFill="1" applyBorder="1" applyAlignment="1" applyProtection="1">
      <alignment vertical="center"/>
      <protection locked="0"/>
    </xf>
    <xf numFmtId="4" fontId="7" fillId="6" borderId="37" xfId="0" applyNumberFormat="1" applyFont="1" applyFill="1" applyBorder="1" applyAlignment="1" applyProtection="1">
      <alignment vertical="center"/>
      <protection hidden="1"/>
    </xf>
    <xf numFmtId="4" fontId="7" fillId="0" borderId="37" xfId="0" applyNumberFormat="1" applyFont="1" applyFill="1" applyBorder="1" applyAlignment="1" applyProtection="1">
      <alignment vertical="center"/>
      <protection locked="0"/>
    </xf>
    <xf numFmtId="4" fontId="7" fillId="0" borderId="39" xfId="0" applyNumberFormat="1" applyFont="1" applyFill="1" applyBorder="1" applyAlignment="1" applyProtection="1">
      <alignment vertical="center"/>
      <protection hidden="1"/>
    </xf>
    <xf numFmtId="0" fontId="14" fillId="0" borderId="22" xfId="0" applyNumberFormat="1" applyFont="1" applyBorder="1" applyAlignment="1" applyProtection="1">
      <alignment vertical="center"/>
      <protection hidden="1"/>
    </xf>
    <xf numFmtId="1" fontId="14" fillId="0" borderId="22" xfId="0" applyNumberFormat="1" applyFont="1" applyBorder="1" applyAlignment="1" applyProtection="1">
      <alignment vertical="center"/>
      <protection hidden="1"/>
    </xf>
    <xf numFmtId="0" fontId="29" fillId="0" borderId="46"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29" fillId="0" borderId="0" xfId="0" applyFont="1" applyBorder="1" applyAlignment="1" applyProtection="1">
      <alignment vertical="center" wrapText="1"/>
      <protection hidden="1"/>
    </xf>
    <xf numFmtId="0" fontId="26" fillId="0" borderId="47" xfId="0" applyFont="1" applyBorder="1" applyAlignment="1" applyProtection="1">
      <alignment horizontal="left" vertical="center" indent="1"/>
      <protection hidden="1"/>
    </xf>
    <xf numFmtId="0" fontId="26" fillId="0" borderId="48" xfId="0" applyFont="1" applyBorder="1" applyAlignment="1" applyProtection="1">
      <alignment horizontal="left" vertical="center" indent="1"/>
      <protection hidden="1"/>
    </xf>
    <xf numFmtId="0" fontId="7" fillId="8" borderId="0" xfId="0" applyFont="1" applyFill="1" applyAlignment="1" applyProtection="1">
      <alignment vertical="center"/>
      <protection hidden="1"/>
    </xf>
    <xf numFmtId="0" fontId="7" fillId="0" borderId="73" xfId="0" applyFont="1" applyBorder="1" applyAlignment="1" applyProtection="1">
      <alignment vertical="center"/>
      <protection hidden="1"/>
    </xf>
    <xf numFmtId="4" fontId="7" fillId="0" borderId="74" xfId="0" applyNumberFormat="1" applyFont="1" applyFill="1" applyBorder="1" applyAlignment="1" applyProtection="1">
      <alignment vertical="center"/>
      <protection locked="0"/>
    </xf>
    <xf numFmtId="4" fontId="7" fillId="0" borderId="75" xfId="0" applyNumberFormat="1" applyFont="1" applyFill="1" applyBorder="1" applyAlignment="1" applyProtection="1">
      <alignment vertical="center"/>
      <protection locked="0"/>
    </xf>
    <xf numFmtId="4" fontId="7" fillId="0" borderId="76" xfId="0" applyNumberFormat="1" applyFont="1" applyFill="1" applyBorder="1" applyAlignment="1" applyProtection="1">
      <alignment vertical="center"/>
      <protection locked="0"/>
    </xf>
    <xf numFmtId="4" fontId="7" fillId="0" borderId="77" xfId="0" applyNumberFormat="1" applyFont="1" applyFill="1" applyBorder="1" applyAlignment="1" applyProtection="1">
      <alignment vertical="center"/>
      <protection locked="0"/>
    </xf>
    <xf numFmtId="4" fontId="7" fillId="0" borderId="78" xfId="0" applyNumberFormat="1" applyFont="1" applyFill="1" applyBorder="1" applyAlignment="1" applyProtection="1">
      <alignment vertical="center"/>
      <protection locked="0"/>
    </xf>
    <xf numFmtId="0" fontId="26" fillId="0" borderId="80" xfId="0" applyFont="1" applyBorder="1" applyAlignment="1" applyProtection="1">
      <alignment vertical="center"/>
      <protection hidden="1"/>
    </xf>
    <xf numFmtId="0" fontId="26" fillId="0" borderId="79" xfId="0" applyFont="1" applyBorder="1" applyAlignment="1" applyProtection="1">
      <alignment horizontal="left" vertical="center" indent="1"/>
      <protection hidden="1"/>
    </xf>
    <xf numFmtId="4" fontId="7" fillId="0" borderId="81" xfId="0" applyNumberFormat="1" applyFont="1" applyFill="1" applyBorder="1" applyAlignment="1" applyProtection="1">
      <alignment vertical="center"/>
      <protection locked="0"/>
    </xf>
    <xf numFmtId="4" fontId="7" fillId="0" borderId="82" xfId="0" applyNumberFormat="1" applyFont="1" applyFill="1" applyBorder="1" applyAlignment="1" applyProtection="1">
      <alignment vertical="center"/>
      <protection locked="0"/>
    </xf>
    <xf numFmtId="4" fontId="7" fillId="0" borderId="81" xfId="0" applyNumberFormat="1" applyFont="1" applyFill="1" applyBorder="1" applyAlignment="1" applyProtection="1">
      <alignment vertical="center"/>
      <protection hidden="1"/>
    </xf>
    <xf numFmtId="4" fontId="7" fillId="0" borderId="82" xfId="0" applyNumberFormat="1" applyFont="1" applyFill="1" applyBorder="1" applyAlignment="1" applyProtection="1">
      <alignment vertical="center"/>
      <protection hidden="1"/>
    </xf>
    <xf numFmtId="0" fontId="7" fillId="0" borderId="0" xfId="0" applyNumberFormat="1" applyFont="1" applyBorder="1" applyAlignment="1" applyProtection="1">
      <alignment vertical="center"/>
      <protection hidden="1"/>
    </xf>
    <xf numFmtId="1" fontId="7" fillId="0" borderId="0" xfId="0" applyNumberFormat="1" applyFont="1" applyBorder="1" applyAlignment="1" applyProtection="1">
      <alignment vertical="center"/>
      <protection hidden="1"/>
    </xf>
    <xf numFmtId="0" fontId="23" fillId="0" borderId="0" xfId="0" applyFont="1" applyBorder="1" applyAlignment="1" applyProtection="1">
      <alignment vertical="center" wrapText="1"/>
      <protection hidden="1"/>
    </xf>
    <xf numFmtId="0" fontId="7" fillId="0" borderId="34" xfId="0" applyFont="1" applyBorder="1" applyAlignment="1" applyProtection="1">
      <alignment horizontal="left" vertical="center" indent="2"/>
      <protection hidden="1"/>
    </xf>
    <xf numFmtId="0" fontId="7" fillId="0" borderId="39" xfId="0" applyFont="1" applyBorder="1" applyAlignment="1" applyProtection="1">
      <alignment horizontal="left" vertical="center" indent="2"/>
      <protection hidden="1"/>
    </xf>
    <xf numFmtId="0" fontId="23" fillId="0" borderId="62" xfId="0" applyFont="1" applyBorder="1" applyAlignment="1" applyProtection="1">
      <alignment vertical="center"/>
      <protection hidden="1"/>
    </xf>
    <xf numFmtId="0" fontId="25" fillId="7" borderId="3" xfId="0" applyFont="1" applyFill="1" applyBorder="1" applyAlignment="1" applyProtection="1">
      <alignment vertical="center"/>
      <protection hidden="1"/>
    </xf>
    <xf numFmtId="0" fontId="7" fillId="0" borderId="83" xfId="0" applyFont="1" applyBorder="1" applyAlignment="1" applyProtection="1">
      <alignment horizontal="left" vertical="center" indent="2"/>
      <protection hidden="1"/>
    </xf>
    <xf numFmtId="4" fontId="7" fillId="0" borderId="84" xfId="0" applyNumberFormat="1" applyFont="1" applyFill="1" applyBorder="1" applyAlignment="1" applyProtection="1">
      <alignment vertical="center"/>
      <protection locked="0"/>
    </xf>
    <xf numFmtId="4" fontId="7" fillId="0" borderId="85" xfId="0" applyNumberFormat="1" applyFont="1" applyFill="1" applyBorder="1" applyAlignment="1" applyProtection="1">
      <alignment vertical="center"/>
      <protection locked="0"/>
    </xf>
    <xf numFmtId="0" fontId="7" fillId="0" borderId="89" xfId="0" applyFont="1" applyBorder="1" applyAlignment="1" applyProtection="1">
      <alignment horizontal="left" vertical="center" indent="2"/>
      <protection hidden="1"/>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3" xfId="0" applyFont="1" applyFill="1" applyBorder="1" applyAlignment="1">
      <alignment horizontal="center" vertical="center"/>
    </xf>
    <xf numFmtId="0" fontId="0" fillId="3" borderId="0" xfId="0" applyFill="1" applyProtection="1">
      <protection hidden="1"/>
    </xf>
    <xf numFmtId="0" fontId="31" fillId="3" borderId="0" xfId="0" applyFont="1" applyFill="1" applyAlignment="1" applyProtection="1">
      <alignment vertical="center"/>
      <protection hidden="1"/>
    </xf>
    <xf numFmtId="0" fontId="31"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31" fillId="3" borderId="0" xfId="0" applyFont="1" applyFill="1" applyAlignment="1" applyProtection="1">
      <alignment vertical="center" wrapText="1"/>
      <protection hidden="1"/>
    </xf>
    <xf numFmtId="0" fontId="0" fillId="0" borderId="0" xfId="0" applyAlignment="1">
      <alignment horizontal="center"/>
    </xf>
    <xf numFmtId="0" fontId="0" fillId="0" borderId="0" xfId="0" applyProtection="1">
      <protection hidden="1"/>
    </xf>
    <xf numFmtId="0" fontId="31"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31"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0" fillId="4" borderId="0" xfId="0" applyFill="1" applyProtection="1">
      <protection hidden="1"/>
    </xf>
    <xf numFmtId="0" fontId="31" fillId="4" borderId="0" xfId="0" applyFont="1" applyFill="1" applyAlignment="1" applyProtection="1">
      <alignment vertical="center"/>
      <protection hidden="1"/>
    </xf>
    <xf numFmtId="0" fontId="31"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4" borderId="0" xfId="0" applyFill="1"/>
    <xf numFmtId="0" fontId="0" fillId="5" borderId="0" xfId="0" applyFill="1" applyProtection="1">
      <protection hidden="1"/>
    </xf>
    <xf numFmtId="0" fontId="31" fillId="5" borderId="0" xfId="0" applyFont="1" applyFill="1" applyAlignment="1" applyProtection="1">
      <alignment vertical="center"/>
      <protection hidden="1"/>
    </xf>
    <xf numFmtId="0" fontId="31" fillId="5" borderId="0" xfId="0" applyFont="1"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0" fillId="9" borderId="0" xfId="0" applyFill="1" applyProtection="1">
      <protection hidden="1"/>
    </xf>
    <xf numFmtId="0" fontId="31" fillId="9" borderId="0" xfId="0" applyFont="1" applyFill="1" applyAlignment="1" applyProtection="1">
      <alignment vertical="center"/>
      <protection hidden="1"/>
    </xf>
    <xf numFmtId="0" fontId="31" fillId="9" borderId="0" xfId="0" applyFont="1" applyFill="1" applyAlignment="1" applyProtection="1">
      <alignment horizontal="center" vertical="center"/>
      <protection hidden="1"/>
    </xf>
    <xf numFmtId="0" fontId="0" fillId="9" borderId="0" xfId="0" applyFill="1" applyAlignment="1" applyProtection="1">
      <alignment horizontal="center" vertical="center"/>
      <protection hidden="1"/>
    </xf>
    <xf numFmtId="0" fontId="0" fillId="9" borderId="0" xfId="0" applyFill="1"/>
    <xf numFmtId="0" fontId="0" fillId="9" borderId="0" xfId="0" applyFill="1" applyAlignment="1">
      <alignment horizontal="center"/>
    </xf>
    <xf numFmtId="0" fontId="0" fillId="0" borderId="0" xfId="0" applyAlignment="1">
      <alignment horizontal="left" vertical="center" wrapText="1" indent="2"/>
    </xf>
    <xf numFmtId="0" fontId="0" fillId="0" borderId="0" xfId="0" applyAlignment="1">
      <alignment horizontal="left" wrapText="1" indent="2"/>
    </xf>
    <xf numFmtId="0" fontId="35" fillId="5" borderId="0" xfId="0" applyFont="1" applyFill="1"/>
    <xf numFmtId="0" fontId="0" fillId="0" borderId="0" xfId="0" applyAlignment="1">
      <alignment horizontal="left" vertical="top" wrapText="1" indent="2"/>
    </xf>
    <xf numFmtId="1" fontId="27" fillId="7" borderId="16" xfId="0" applyNumberFormat="1" applyFont="1" applyFill="1" applyBorder="1" applyAlignment="1" applyProtection="1">
      <alignment horizontal="left" vertical="center"/>
      <protection hidden="1"/>
    </xf>
    <xf numFmtId="0" fontId="29" fillId="0" borderId="0"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11" fillId="0" borderId="0" xfId="0" applyFont="1" applyAlignment="1" applyProtection="1">
      <alignment vertical="center" wrapText="1"/>
      <protection hidden="1"/>
    </xf>
    <xf numFmtId="4" fontId="7" fillId="0" borderId="90" xfId="0" applyNumberFormat="1" applyFont="1" applyFill="1" applyBorder="1" applyAlignment="1" applyProtection="1">
      <alignment vertical="center"/>
      <protection hidden="1"/>
    </xf>
    <xf numFmtId="4" fontId="7" fillId="0" borderId="91" xfId="0" applyNumberFormat="1" applyFont="1" applyFill="1" applyBorder="1" applyAlignment="1" applyProtection="1">
      <alignment vertical="center"/>
      <protection hidden="1"/>
    </xf>
    <xf numFmtId="4" fontId="11" fillId="0" borderId="35" xfId="0" applyNumberFormat="1" applyFont="1" applyFill="1" applyBorder="1" applyAlignment="1" applyProtection="1">
      <alignment vertical="center"/>
      <protection locked="0"/>
    </xf>
    <xf numFmtId="4" fontId="11" fillId="0" borderId="27" xfId="0" applyNumberFormat="1" applyFont="1" applyFill="1" applyBorder="1" applyAlignment="1" applyProtection="1">
      <alignment vertical="center"/>
      <protection locked="0"/>
    </xf>
    <xf numFmtId="4" fontId="11" fillId="0" borderId="28" xfId="0" applyNumberFormat="1" applyFont="1" applyFill="1" applyBorder="1" applyAlignment="1" applyProtection="1">
      <alignment vertical="center"/>
      <protection locked="0"/>
    </xf>
    <xf numFmtId="4" fontId="11" fillId="0" borderId="92" xfId="0" applyNumberFormat="1" applyFont="1" applyFill="1" applyBorder="1" applyAlignment="1" applyProtection="1">
      <alignment vertical="center"/>
      <protection locked="0"/>
    </xf>
    <xf numFmtId="0" fontId="3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2" fontId="7" fillId="0" borderId="36" xfId="0" applyNumberFormat="1" applyFont="1" applyBorder="1" applyAlignment="1" applyProtection="1">
      <alignment vertical="center"/>
      <protection locked="0"/>
    </xf>
    <xf numFmtId="2" fontId="7" fillId="0" borderId="37" xfId="0" applyNumberFormat="1" applyFont="1" applyBorder="1" applyAlignment="1" applyProtection="1">
      <alignment vertical="center"/>
      <protection locked="0"/>
    </xf>
    <xf numFmtId="4" fontId="7" fillId="10" borderId="69" xfId="0" applyNumberFormat="1" applyFont="1" applyFill="1" applyBorder="1" applyAlignment="1" applyProtection="1">
      <alignment vertical="center"/>
      <protection hidden="1"/>
    </xf>
    <xf numFmtId="4" fontId="7" fillId="10" borderId="70" xfId="0" applyNumberFormat="1" applyFont="1" applyFill="1" applyBorder="1" applyAlignment="1" applyProtection="1">
      <alignment vertical="center"/>
      <protection hidden="1"/>
    </xf>
    <xf numFmtId="4" fontId="7" fillId="10" borderId="71" xfId="0" applyNumberFormat="1" applyFont="1" applyFill="1" applyBorder="1" applyAlignment="1" applyProtection="1">
      <alignment vertical="center"/>
      <protection hidden="1"/>
    </xf>
    <xf numFmtId="4" fontId="7" fillId="10" borderId="72" xfId="0" applyNumberFormat="1" applyFont="1" applyFill="1" applyBorder="1" applyAlignment="1" applyProtection="1">
      <alignment vertical="center"/>
      <protection hidden="1"/>
    </xf>
    <xf numFmtId="4" fontId="7" fillId="10" borderId="49" xfId="0" applyNumberFormat="1" applyFont="1" applyFill="1" applyBorder="1" applyAlignment="1" applyProtection="1">
      <alignment vertical="center"/>
      <protection hidden="1"/>
    </xf>
    <xf numFmtId="4" fontId="7" fillId="10" borderId="65" xfId="0" applyNumberFormat="1" applyFont="1" applyFill="1" applyBorder="1" applyAlignment="1" applyProtection="1">
      <alignment vertical="center"/>
      <protection hidden="1"/>
    </xf>
    <xf numFmtId="4" fontId="7" fillId="10" borderId="66" xfId="0" applyNumberFormat="1" applyFont="1" applyFill="1" applyBorder="1" applyAlignment="1" applyProtection="1">
      <alignment vertical="center"/>
      <protection hidden="1"/>
    </xf>
    <xf numFmtId="4" fontId="7" fillId="10" borderId="67" xfId="0" applyNumberFormat="1" applyFont="1" applyFill="1" applyBorder="1" applyAlignment="1" applyProtection="1">
      <alignment vertical="center"/>
      <protection hidden="1"/>
    </xf>
    <xf numFmtId="4" fontId="7" fillId="10" borderId="34" xfId="0" applyNumberFormat="1" applyFont="1" applyFill="1" applyBorder="1" applyAlignment="1" applyProtection="1">
      <alignment vertical="center"/>
      <protection hidden="1"/>
    </xf>
    <xf numFmtId="4" fontId="7" fillId="10" borderId="1" xfId="0" applyNumberFormat="1" applyFont="1" applyFill="1" applyBorder="1" applyAlignment="1" applyProtection="1">
      <alignment vertical="center"/>
      <protection hidden="1"/>
    </xf>
    <xf numFmtId="4" fontId="7" fillId="10" borderId="40" xfId="0" applyNumberFormat="1" applyFont="1" applyFill="1" applyBorder="1" applyAlignment="1" applyProtection="1">
      <alignment vertical="center"/>
      <protection hidden="1"/>
    </xf>
    <xf numFmtId="4" fontId="7" fillId="10" borderId="26" xfId="0" applyNumberFormat="1" applyFont="1" applyFill="1" applyBorder="1" applyAlignment="1" applyProtection="1">
      <alignment vertical="center"/>
      <protection hidden="1"/>
    </xf>
    <xf numFmtId="4" fontId="7" fillId="10" borderId="39" xfId="0" applyNumberFormat="1" applyFont="1" applyFill="1" applyBorder="1" applyAlignment="1" applyProtection="1">
      <alignment vertical="center"/>
      <protection hidden="1"/>
    </xf>
    <xf numFmtId="4" fontId="7" fillId="10" borderId="36" xfId="0" applyNumberFormat="1" applyFont="1" applyFill="1" applyBorder="1" applyAlignment="1" applyProtection="1">
      <alignment vertical="center"/>
      <protection hidden="1"/>
    </xf>
    <xf numFmtId="4" fontId="7" fillId="10" borderId="41" xfId="0" applyNumberFormat="1" applyFont="1" applyFill="1" applyBorder="1" applyAlignment="1" applyProtection="1">
      <alignment vertical="center"/>
      <protection hidden="1"/>
    </xf>
    <xf numFmtId="4" fontId="7" fillId="10" borderId="37" xfId="0" applyNumberFormat="1" applyFont="1" applyFill="1" applyBorder="1" applyAlignment="1" applyProtection="1">
      <alignment vertical="center"/>
      <protection hidden="1"/>
    </xf>
    <xf numFmtId="4" fontId="11" fillId="10" borderId="32" xfId="0" applyNumberFormat="1" applyFont="1" applyFill="1" applyBorder="1" applyAlignment="1" applyProtection="1">
      <alignment vertical="center"/>
      <protection hidden="1"/>
    </xf>
    <xf numFmtId="4" fontId="11" fillId="10" borderId="2" xfId="0" applyNumberFormat="1" applyFont="1" applyFill="1" applyBorder="1" applyAlignment="1" applyProtection="1">
      <alignment vertical="center"/>
      <protection hidden="1"/>
    </xf>
    <xf numFmtId="4" fontId="11" fillId="10" borderId="24" xfId="0" applyNumberFormat="1" applyFont="1" applyFill="1" applyBorder="1" applyAlignment="1" applyProtection="1">
      <alignment vertical="center"/>
      <protection hidden="1"/>
    </xf>
    <xf numFmtId="4" fontId="7" fillId="10" borderId="59" xfId="0" applyNumberFormat="1" applyFont="1" applyFill="1" applyBorder="1" applyAlignment="1" applyProtection="1">
      <alignment vertical="center"/>
      <protection hidden="1"/>
    </xf>
    <xf numFmtId="4" fontId="11" fillId="10" borderId="60" xfId="0" applyNumberFormat="1" applyFont="1" applyFill="1" applyBorder="1" applyAlignment="1" applyProtection="1">
      <alignment vertical="center"/>
      <protection hidden="1"/>
    </xf>
    <xf numFmtId="4" fontId="11" fillId="10" borderId="61" xfId="0" applyNumberFormat="1" applyFont="1" applyFill="1" applyBorder="1" applyAlignment="1" applyProtection="1">
      <alignment vertical="center"/>
      <protection hidden="1"/>
    </xf>
    <xf numFmtId="4" fontId="11" fillId="10" borderId="59" xfId="0" applyNumberFormat="1" applyFont="1" applyFill="1" applyBorder="1" applyAlignment="1" applyProtection="1">
      <alignment vertical="center"/>
      <protection hidden="1"/>
    </xf>
    <xf numFmtId="4" fontId="7" fillId="10" borderId="87" xfId="0" applyNumberFormat="1" applyFont="1" applyFill="1" applyBorder="1" applyAlignment="1" applyProtection="1">
      <alignment vertical="center"/>
      <protection hidden="1"/>
    </xf>
    <xf numFmtId="4" fontId="7" fillId="10" borderId="88" xfId="0" applyNumberFormat="1" applyFont="1" applyFill="1" applyBorder="1" applyAlignment="1" applyProtection="1">
      <alignment vertical="center"/>
      <protection hidden="1"/>
    </xf>
    <xf numFmtId="4" fontId="7" fillId="0" borderId="36" xfId="0" applyNumberFormat="1" applyFont="1" applyFill="1" applyBorder="1" applyAlignment="1" applyProtection="1">
      <alignment vertical="center"/>
      <protection locked="0"/>
    </xf>
    <xf numFmtId="4" fontId="7" fillId="0" borderId="94" xfId="0" applyNumberFormat="1" applyFont="1" applyFill="1" applyBorder="1" applyAlignment="1" applyProtection="1">
      <alignment vertical="center"/>
      <protection locked="0"/>
    </xf>
    <xf numFmtId="4" fontId="7" fillId="0" borderId="95" xfId="0" applyNumberFormat="1" applyFont="1" applyFill="1" applyBorder="1" applyAlignment="1" applyProtection="1">
      <alignment vertical="center"/>
      <protection locked="0"/>
    </xf>
    <xf numFmtId="0" fontId="12" fillId="0" borderId="86" xfId="0" applyFont="1" applyBorder="1" applyAlignment="1" applyProtection="1">
      <alignment vertical="center"/>
      <protection hidden="1"/>
    </xf>
    <xf numFmtId="0" fontId="12" fillId="0" borderId="93" xfId="0" applyFont="1" applyBorder="1" applyAlignment="1" applyProtection="1">
      <alignment vertical="center"/>
      <protection hidden="1"/>
    </xf>
    <xf numFmtId="0" fontId="12" fillId="0" borderId="49" xfId="0" applyFont="1" applyBorder="1" applyAlignment="1" applyProtection="1">
      <alignment vertical="center"/>
      <protection hidden="1"/>
    </xf>
    <xf numFmtId="168" fontId="9" fillId="0" borderId="1" xfId="1" applyNumberFormat="1" applyFont="1" applyFill="1" applyBorder="1" applyAlignment="1" applyProtection="1">
      <alignment horizontal="center" vertical="center"/>
      <protection locked="0"/>
    </xf>
    <xf numFmtId="0" fontId="39" fillId="0" borderId="0" xfId="0" applyFont="1" applyAlignment="1" applyProtection="1">
      <alignment vertical="center"/>
      <protection hidden="1"/>
    </xf>
    <xf numFmtId="0" fontId="12" fillId="0" borderId="0" xfId="0" applyFont="1" applyBorder="1" applyAlignment="1" applyProtection="1">
      <alignment vertical="top" wrapText="1"/>
      <protection hidden="1"/>
    </xf>
    <xf numFmtId="0" fontId="12" fillId="0" borderId="0" xfId="0" applyFont="1" applyBorder="1" applyAlignment="1" applyProtection="1">
      <alignment vertical="top"/>
      <protection hidden="1"/>
    </xf>
    <xf numFmtId="0" fontId="41" fillId="0" borderId="0" xfId="0" applyFont="1" applyAlignment="1" applyProtection="1">
      <alignment vertical="center"/>
      <protection hidden="1"/>
    </xf>
    <xf numFmtId="0" fontId="28" fillId="7" borderId="4" xfId="0" applyFont="1" applyFill="1" applyBorder="1" applyAlignment="1" applyProtection="1">
      <alignment horizontal="left" vertical="center"/>
      <protection hidden="1"/>
    </xf>
    <xf numFmtId="0" fontId="28" fillId="7" borderId="5" xfId="0" applyFont="1" applyFill="1" applyBorder="1" applyAlignment="1" applyProtection="1">
      <alignment horizontal="left" vertical="center"/>
      <protection hidden="1"/>
    </xf>
    <xf numFmtId="0" fontId="19" fillId="0" borderId="17" xfId="0" applyFont="1" applyBorder="1" applyAlignment="1" applyProtection="1">
      <alignment horizontal="center" vertical="center" wrapText="1"/>
      <protection hidden="1"/>
    </xf>
    <xf numFmtId="0" fontId="19" fillId="0" borderId="18"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168" fontId="18" fillId="7" borderId="17" xfId="0" applyNumberFormat="1" applyFont="1" applyFill="1" applyBorder="1" applyAlignment="1" applyProtection="1">
      <alignment horizontal="center" vertical="center"/>
      <protection hidden="1"/>
    </xf>
    <xf numFmtId="168" fontId="18" fillId="7" borderId="20" xfId="0" applyNumberFormat="1" applyFont="1" applyFill="1" applyBorder="1" applyAlignment="1" applyProtection="1">
      <alignment horizontal="center" vertical="center"/>
      <protection hidden="1"/>
    </xf>
    <xf numFmtId="0" fontId="18" fillId="7" borderId="18" xfId="0" applyNumberFormat="1" applyFont="1" applyFill="1" applyBorder="1" applyAlignment="1" applyProtection="1">
      <alignment horizontal="left" vertical="center"/>
      <protection hidden="1"/>
    </xf>
    <xf numFmtId="0" fontId="18" fillId="7" borderId="19" xfId="0" applyNumberFormat="1" applyFont="1" applyFill="1" applyBorder="1" applyAlignment="1" applyProtection="1">
      <alignment horizontal="left" vertical="center"/>
      <protection hidden="1"/>
    </xf>
    <xf numFmtId="1" fontId="18" fillId="7" borderId="16" xfId="0" applyNumberFormat="1" applyFont="1" applyFill="1" applyBorder="1" applyAlignment="1" applyProtection="1">
      <alignment horizontal="left" vertical="center"/>
      <protection hidden="1"/>
    </xf>
    <xf numFmtId="1" fontId="18" fillId="7" borderId="21" xfId="0" applyNumberFormat="1" applyFont="1" applyFill="1" applyBorder="1" applyAlignment="1" applyProtection="1">
      <alignment horizontal="left" vertical="center"/>
      <protection hidden="1"/>
    </xf>
    <xf numFmtId="0" fontId="36" fillId="0" borderId="0" xfId="0" applyFont="1" applyBorder="1" applyAlignment="1" applyProtection="1">
      <alignment horizontal="left" vertical="top" wrapText="1"/>
      <protection hidden="1"/>
    </xf>
    <xf numFmtId="0" fontId="30" fillId="0" borderId="62" xfId="0" applyFont="1" applyBorder="1" applyAlignment="1" applyProtection="1">
      <alignment horizontal="center" vertical="center" wrapText="1"/>
      <protection hidden="1"/>
    </xf>
    <xf numFmtId="0" fontId="30" fillId="0" borderId="63" xfId="0" applyFont="1" applyBorder="1" applyAlignment="1" applyProtection="1">
      <alignment horizontal="center" vertical="center" wrapText="1"/>
      <protection hidden="1"/>
    </xf>
    <xf numFmtId="0" fontId="30" fillId="0" borderId="64" xfId="0" applyFont="1" applyBorder="1" applyAlignment="1" applyProtection="1">
      <alignment horizontal="center" vertical="center" wrapText="1"/>
      <protection hidden="1"/>
    </xf>
    <xf numFmtId="168" fontId="27" fillId="7" borderId="17" xfId="0" applyNumberFormat="1" applyFont="1" applyFill="1" applyBorder="1" applyAlignment="1" applyProtection="1">
      <alignment horizontal="center" vertical="center"/>
      <protection hidden="1"/>
    </xf>
    <xf numFmtId="168" fontId="27" fillId="7" borderId="20" xfId="0" applyNumberFormat="1" applyFont="1" applyFill="1" applyBorder="1" applyAlignment="1" applyProtection="1">
      <alignment horizontal="center" vertical="center"/>
      <protection hidden="1"/>
    </xf>
    <xf numFmtId="0" fontId="27" fillId="7" borderId="18" xfId="0" applyNumberFormat="1" applyFont="1" applyFill="1" applyBorder="1" applyAlignment="1" applyProtection="1">
      <alignment horizontal="left" vertical="center"/>
      <protection hidden="1"/>
    </xf>
    <xf numFmtId="0" fontId="27" fillId="7" borderId="19" xfId="0" applyNumberFormat="1" applyFont="1" applyFill="1" applyBorder="1" applyAlignment="1" applyProtection="1">
      <alignment horizontal="left" vertical="center"/>
      <protection hidden="1"/>
    </xf>
    <xf numFmtId="1" fontId="27" fillId="7" borderId="16" xfId="0" applyNumberFormat="1" applyFont="1" applyFill="1" applyBorder="1" applyAlignment="1" applyProtection="1">
      <alignment horizontal="left" vertical="center"/>
      <protection hidden="1"/>
    </xf>
    <xf numFmtId="1" fontId="27" fillId="7" borderId="21" xfId="0" applyNumberFormat="1" applyFont="1" applyFill="1" applyBorder="1" applyAlignment="1" applyProtection="1">
      <alignment horizontal="left" vertical="center"/>
      <protection hidden="1"/>
    </xf>
    <xf numFmtId="0" fontId="29" fillId="0" borderId="63" xfId="0" applyFont="1" applyBorder="1" applyAlignment="1" applyProtection="1">
      <alignment horizontal="center" wrapText="1"/>
      <protection hidden="1"/>
    </xf>
    <xf numFmtId="0" fontId="29" fillId="0" borderId="0" xfId="0" applyFont="1" applyBorder="1" applyAlignment="1" applyProtection="1">
      <alignment horizontal="center" wrapText="1"/>
      <protection hidden="1"/>
    </xf>
    <xf numFmtId="0" fontId="29" fillId="0" borderId="6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64"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30" fillId="0" borderId="17" xfId="0" applyFont="1" applyBorder="1" applyAlignment="1" applyProtection="1">
      <alignment horizontal="center" vertical="center"/>
      <protection hidden="1"/>
    </xf>
    <xf numFmtId="0" fontId="30" fillId="0" borderId="19" xfId="0" applyFont="1" applyBorder="1" applyAlignment="1" applyProtection="1">
      <alignment horizontal="center" vertical="center"/>
      <protection hidden="1"/>
    </xf>
    <xf numFmtId="0" fontId="42" fillId="0" borderId="0" xfId="0" applyFont="1" applyAlignment="1">
      <alignment horizontal="center" wrapText="1"/>
    </xf>
  </cellXfs>
  <cellStyles count="5">
    <cellStyle name="Hyperlink" xfId="4" builtinId="8"/>
    <cellStyle name="Normal" xfId="0" builtinId="0"/>
    <cellStyle name="Normal 2" xfId="1"/>
    <cellStyle name="Normal 2 2" xfId="3"/>
    <cellStyle name="Normal 3" xfId="2"/>
  </cellStyles>
  <dxfs count="0"/>
  <tableStyles count="0" defaultTableStyle="TableStyleMedium2" defaultPivotStyle="PivotStyleLight16"/>
  <colors>
    <mruColors>
      <color rgb="FFD50032"/>
      <color rgb="FFC00000"/>
      <color rgb="FF008A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Custom 2">
      <a:dk1>
        <a:srgbClr val="000000"/>
      </a:dk1>
      <a:lt1>
        <a:sysClr val="window" lastClr="FFFFFF"/>
      </a:lt1>
      <a:dk2>
        <a:srgbClr val="D8D8D8"/>
      </a:dk2>
      <a:lt2>
        <a:srgbClr val="D8D8D8"/>
      </a:lt2>
      <a:accent1>
        <a:srgbClr val="D50032"/>
      </a:accent1>
      <a:accent2>
        <a:srgbClr val="1C3144"/>
      </a:accent2>
      <a:accent3>
        <a:srgbClr val="D4BE9B"/>
      </a:accent3>
      <a:accent4>
        <a:srgbClr val="5E8CC6"/>
      </a:accent4>
      <a:accent5>
        <a:srgbClr val="F9C213"/>
      </a:accent5>
      <a:accent6>
        <a:srgbClr val="B594B6"/>
      </a:accent6>
      <a:hlink>
        <a:srgbClr val="137547"/>
      </a:hlink>
      <a:folHlink>
        <a:srgbClr val="9DB5B2"/>
      </a:folHlink>
    </a:clrScheme>
    <a:fontScheme name="Grafik">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C13"/>
  <sheetViews>
    <sheetView tabSelected="1" zoomScale="115" zoomScaleNormal="115" workbookViewId="0"/>
  </sheetViews>
  <sheetFormatPr defaultColWidth="0" defaultRowHeight="14.4" zeroHeight="1" x14ac:dyDescent="0.3"/>
  <cols>
    <col min="1" max="1" width="102.44140625" customWidth="1"/>
    <col min="2" max="16383" width="9" hidden="1"/>
    <col min="16384" max="16384" width="17" hidden="1" customWidth="1"/>
  </cols>
  <sheetData>
    <row r="1" spans="1:1" ht="54" x14ac:dyDescent="0.35">
      <c r="A1" s="249" t="s">
        <v>154</v>
      </c>
    </row>
    <row r="2" spans="1:1" ht="18" x14ac:dyDescent="0.35">
      <c r="A2" s="168" t="s">
        <v>141</v>
      </c>
    </row>
    <row r="3" spans="1:1" ht="261" customHeight="1" x14ac:dyDescent="0.3">
      <c r="A3" s="166" t="s">
        <v>158</v>
      </c>
    </row>
    <row r="4" spans="1:1" ht="18" x14ac:dyDescent="0.35">
      <c r="A4" s="168" t="s">
        <v>142</v>
      </c>
    </row>
    <row r="5" spans="1:1" ht="59.25" customHeight="1" x14ac:dyDescent="0.3">
      <c r="A5" s="166" t="s">
        <v>143</v>
      </c>
    </row>
    <row r="6" spans="1:1" ht="18" x14ac:dyDescent="0.35">
      <c r="A6" s="168" t="s">
        <v>144</v>
      </c>
    </row>
    <row r="7" spans="1:1" ht="129.6" x14ac:dyDescent="0.3">
      <c r="A7" s="167" t="s">
        <v>157</v>
      </c>
    </row>
    <row r="8" spans="1:1" ht="18" x14ac:dyDescent="0.35">
      <c r="A8" s="168" t="s">
        <v>145</v>
      </c>
    </row>
    <row r="9" spans="1:1" ht="230.4" x14ac:dyDescent="0.3">
      <c r="A9" s="167" t="s">
        <v>146</v>
      </c>
    </row>
    <row r="10" spans="1:1" ht="18" x14ac:dyDescent="0.35">
      <c r="A10" s="168" t="s">
        <v>147</v>
      </c>
    </row>
    <row r="11" spans="1:1" ht="158.4" x14ac:dyDescent="0.3">
      <c r="A11" s="167" t="s">
        <v>148</v>
      </c>
    </row>
    <row r="12" spans="1:1" ht="18" x14ac:dyDescent="0.35">
      <c r="A12" s="168" t="s">
        <v>149</v>
      </c>
    </row>
    <row r="13" spans="1:1" ht="87" customHeight="1" x14ac:dyDescent="0.3">
      <c r="A13" s="169" t="s">
        <v>150</v>
      </c>
    </row>
  </sheetData>
  <sheetProtection algorithmName="SHA-512" hashValue="4Y54TO9JtubhUWhcuRLRrhG4AvXm61woNItqqQNrHauGjOs6T6BELKTVnqaNqnPzjHnMqjyUAwNUjekhfWi++w==" saltValue="keEIVPAiImEo+Jsd6GZphw==" spinCount="100000" sheet="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7"/>
  <sheetViews>
    <sheetView showGridLines="0" zoomScaleNormal="100" workbookViewId="0"/>
  </sheetViews>
  <sheetFormatPr defaultColWidth="8.77734375" defaultRowHeight="13.2" x14ac:dyDescent="0.3"/>
  <cols>
    <col min="1" max="1" width="4.6640625" style="3" customWidth="1"/>
    <col min="2" max="2" width="3.77734375" style="3" customWidth="1"/>
    <col min="3" max="3" width="37.21875" style="3" customWidth="1"/>
    <col min="4" max="4" width="55.77734375" style="37" customWidth="1"/>
    <col min="5" max="5" width="3.77734375" style="3" customWidth="1"/>
    <col min="6" max="25" width="12" style="3" customWidth="1"/>
    <col min="26" max="16384" width="8.77734375" style="3"/>
  </cols>
  <sheetData>
    <row r="1" spans="1:16" ht="13.8" thickBot="1" x14ac:dyDescent="0.35">
      <c r="A1" s="26" t="s">
        <v>164</v>
      </c>
    </row>
    <row r="2" spans="1:16" ht="16.2" thickTop="1" x14ac:dyDescent="0.3">
      <c r="B2" s="132"/>
      <c r="C2" s="220" t="s">
        <v>39</v>
      </c>
      <c r="D2" s="220"/>
      <c r="E2" s="221"/>
      <c r="F2" s="4"/>
      <c r="G2" s="4"/>
      <c r="H2" s="4"/>
      <c r="I2" s="4"/>
      <c r="J2" s="4"/>
      <c r="K2" s="4"/>
      <c r="L2" s="4"/>
      <c r="M2" s="4"/>
      <c r="N2" s="4"/>
      <c r="O2" s="4"/>
      <c r="P2" s="4"/>
    </row>
    <row r="3" spans="1:16" x14ac:dyDescent="0.3">
      <c r="B3" s="10"/>
      <c r="C3" s="69"/>
      <c r="D3" s="38"/>
      <c r="E3" s="6"/>
    </row>
    <row r="4" spans="1:16" x14ac:dyDescent="0.3">
      <c r="B4" s="10"/>
      <c r="C4" s="9" t="s">
        <v>43</v>
      </c>
      <c r="D4" s="90"/>
      <c r="E4" s="7"/>
    </row>
    <row r="5" spans="1:16" x14ac:dyDescent="0.3">
      <c r="B5" s="10"/>
      <c r="C5" s="9"/>
      <c r="D5" s="91"/>
      <c r="E5" s="7"/>
    </row>
    <row r="6" spans="1:16" x14ac:dyDescent="0.3">
      <c r="B6" s="10"/>
      <c r="C6" s="9" t="s">
        <v>44</v>
      </c>
      <c r="D6" s="92"/>
      <c r="E6" s="7"/>
    </row>
    <row r="7" spans="1:16" x14ac:dyDescent="0.3">
      <c r="B7" s="10"/>
      <c r="C7" s="9"/>
      <c r="D7" s="91"/>
      <c r="E7" s="8"/>
    </row>
    <row r="8" spans="1:16" x14ac:dyDescent="0.3">
      <c r="B8" s="10"/>
      <c r="C8" s="9" t="s">
        <v>60</v>
      </c>
      <c r="D8" s="93"/>
      <c r="E8" s="8"/>
    </row>
    <row r="9" spans="1:16" x14ac:dyDescent="0.3">
      <c r="B9" s="10"/>
      <c r="C9" s="9"/>
      <c r="D9" s="94"/>
      <c r="E9" s="6"/>
    </row>
    <row r="10" spans="1:16" x14ac:dyDescent="0.3">
      <c r="B10" s="10"/>
      <c r="C10" s="9" t="s">
        <v>113</v>
      </c>
      <c r="D10" s="215">
        <v>44197</v>
      </c>
      <c r="E10" s="6"/>
    </row>
    <row r="11" spans="1:16" x14ac:dyDescent="0.3">
      <c r="B11" s="10"/>
      <c r="C11" s="9"/>
      <c r="D11" s="87"/>
      <c r="E11" s="6"/>
    </row>
    <row r="12" spans="1:16" x14ac:dyDescent="0.3">
      <c r="B12" s="10"/>
      <c r="C12" s="9" t="s">
        <v>54</v>
      </c>
      <c r="D12" s="95"/>
      <c r="E12" s="6"/>
    </row>
    <row r="13" spans="1:16" x14ac:dyDescent="0.3">
      <c r="B13" s="10"/>
      <c r="C13" s="9"/>
      <c r="D13" s="87"/>
      <c r="E13" s="6"/>
    </row>
    <row r="14" spans="1:16" x14ac:dyDescent="0.3">
      <c r="B14" s="10"/>
      <c r="C14" s="9" t="s">
        <v>55</v>
      </c>
      <c r="D14" s="96"/>
      <c r="E14" s="6"/>
    </row>
    <row r="15" spans="1:16" x14ac:dyDescent="0.3">
      <c r="B15" s="10"/>
      <c r="C15" s="9"/>
      <c r="D15" s="87"/>
      <c r="E15" s="6"/>
    </row>
    <row r="16" spans="1:16" ht="49.5" customHeight="1" x14ac:dyDescent="0.3">
      <c r="B16" s="10"/>
      <c r="C16" s="9" t="s">
        <v>135</v>
      </c>
      <c r="D16" s="67"/>
      <c r="E16" s="6"/>
    </row>
    <row r="17" spans="2:5" x14ac:dyDescent="0.3">
      <c r="B17" s="10"/>
      <c r="C17" s="9"/>
      <c r="D17" s="94"/>
      <c r="E17" s="6"/>
    </row>
    <row r="18" spans="2:5" x14ac:dyDescent="0.3">
      <c r="B18" s="10"/>
      <c r="C18" s="9" t="s">
        <v>58</v>
      </c>
      <c r="D18" s="97"/>
      <c r="E18" s="6"/>
    </row>
    <row r="19" spans="2:5" x14ac:dyDescent="0.3">
      <c r="B19" s="10"/>
      <c r="C19" s="9"/>
      <c r="D19" s="98"/>
      <c r="E19" s="6"/>
    </row>
    <row r="20" spans="2:5" x14ac:dyDescent="0.3">
      <c r="B20" s="10"/>
      <c r="C20" s="9" t="s">
        <v>59</v>
      </c>
      <c r="D20" s="95"/>
      <c r="E20" s="6"/>
    </row>
    <row r="21" spans="2:5" x14ac:dyDescent="0.3">
      <c r="B21" s="10"/>
      <c r="C21" s="9"/>
      <c r="D21" s="87"/>
      <c r="E21" s="6"/>
    </row>
    <row r="22" spans="2:5" x14ac:dyDescent="0.3">
      <c r="B22" s="10"/>
      <c r="C22" s="9" t="s">
        <v>56</v>
      </c>
      <c r="D22" s="95"/>
      <c r="E22" s="6"/>
    </row>
    <row r="23" spans="2:5" x14ac:dyDescent="0.3">
      <c r="B23" s="10"/>
      <c r="C23" s="9"/>
      <c r="D23" s="87"/>
      <c r="E23" s="6"/>
    </row>
    <row r="24" spans="2:5" x14ac:dyDescent="0.3">
      <c r="B24" s="10"/>
      <c r="C24" s="9" t="s">
        <v>57</v>
      </c>
      <c r="D24" s="97"/>
      <c r="E24" s="6"/>
    </row>
    <row r="25" spans="2:5" ht="13.8" thickBot="1" x14ac:dyDescent="0.35">
      <c r="B25" s="11"/>
      <c r="C25" s="12"/>
      <c r="D25" s="68"/>
      <c r="E25" s="13"/>
    </row>
    <row r="26" spans="2:5" ht="13.8" thickTop="1" x14ac:dyDescent="0.3"/>
    <row r="27" spans="2:5" ht="15.6" x14ac:dyDescent="0.3">
      <c r="B27" s="180"/>
    </row>
  </sheetData>
  <sheetProtection algorithmName="SHA-512" hashValue="14fU6qbhzh5nNOzDUPvOUAQjuS1X9ItxEyzlvxtr13joICtSGRTm7wGjjZ6A9sB28tkM0ucg8vTnIt0k8SgMyA==" saltValue="pKiQbbdXMAgdayNsJj9UEA==" spinCount="100000" sheet="1" formatCells="0" formatColumns="0" formatRows="0"/>
  <mergeCells count="1">
    <mergeCell ref="C2:E2"/>
  </mergeCells>
  <dataValidations count="6">
    <dataValidation type="whole" showErrorMessage="1" errorTitle="Geçersiz değer" error="Lütfen VKN bilgisini kontrol ediniz." sqref="D6:D7">
      <formula1>1000000</formula1>
      <formula2>99999999999</formula2>
    </dataValidation>
    <dataValidation type="decimal" allowBlank="1" showInputMessage="1" showErrorMessage="1" sqref="D9">
      <formula1>0</formula1>
      <formula2>20</formula2>
    </dataValidation>
    <dataValidation type="whole" allowBlank="1" showInputMessage="1" showErrorMessage="1" errorTitle="Geçersiz değer" error="Çalışan sayısını kontrol ediniz." sqref="D14">
      <formula1>1</formula1>
      <formula2>100000</formula2>
    </dataValidation>
    <dataValidation allowBlank="1" showInputMessage="1" errorTitle="Geçersiz değer" sqref="D8 D16:D17 D20:D23 D25"/>
    <dataValidation type="custom" allowBlank="1" showInputMessage="1" showErrorMessage="1" errorTitle="Geçersiz değer" error="Lütfen geçerli bir e-posta adresi giriniz." sqref="D24 D18:D19">
      <formula1>FIND("@",D18)</formula1>
    </dataValidation>
    <dataValidation type="custom" allowBlank="1" showInputMessage="1" showErrorMessage="1" sqref="H19">
      <formula1>AND(FIND("@",A2),FIND(".",A2),ISERROR(FIND(" ",A2)))</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Geçersiz değer" error="Lütfen listeden raporlama tarihi  seçiniz.">
          <x14:formula1>
            <xm:f>Aylar!$A$1:$A$12</xm:f>
          </x14:formula1>
          <xm:sqref>D10</xm:sqref>
        </x14:dataValidation>
        <x14:dataValidation type="list" showInputMessage="1" showErrorMessage="1" errorTitle="Geçersiz değer" error="Lütfen sektör bilgisini listeden seçiniz.">
          <x14:formula1>
            <xm:f>Aylar!$D$1:$D$46</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8"/>
  <sheetViews>
    <sheetView showGridLines="0" zoomScaleNormal="100" workbookViewId="0">
      <pane xSplit="2" ySplit="6" topLeftCell="C7" activePane="bottomRight" state="frozen"/>
      <selection activeCell="D34" sqref="D34"/>
      <selection pane="topRight" activeCell="D34" sqref="D34"/>
      <selection pane="bottomLeft" activeCell="D34" sqref="D34"/>
      <selection pane="bottomRight"/>
    </sheetView>
  </sheetViews>
  <sheetFormatPr defaultColWidth="8.77734375" defaultRowHeight="13.2" x14ac:dyDescent="0.3"/>
  <cols>
    <col min="1" max="1" width="4.6640625" style="14" customWidth="1"/>
    <col min="2" max="2" width="45.109375" style="14" customWidth="1"/>
    <col min="3" max="18" width="15.44140625" style="14" customWidth="1"/>
    <col min="19" max="27" width="12" style="14" customWidth="1"/>
    <col min="28" max="16384" width="8.77734375" style="14"/>
  </cols>
  <sheetData>
    <row r="1" spans="1:18" ht="13.95" customHeight="1" thickBot="1" x14ac:dyDescent="0.35">
      <c r="A1" s="219" t="s">
        <v>164</v>
      </c>
    </row>
    <row r="2" spans="1:18" s="39" customFormat="1" ht="15.6" thickTop="1" x14ac:dyDescent="0.3">
      <c r="B2" s="225">
        <f>'Ön Bilgiler'!$D$10</f>
        <v>44197</v>
      </c>
      <c r="C2" s="40" t="s">
        <v>111</v>
      </c>
      <c r="D2" s="227" t="str">
        <f>IF('Ön Bilgiler'!D6=0,"Ön bilgiler sekmesinden vergi numarası giriniz.",'Ön Bilgiler'!D6)</f>
        <v>Ön bilgiler sekmesinden vergi numarası giriniz.</v>
      </c>
      <c r="E2" s="227"/>
      <c r="F2" s="228"/>
      <c r="G2" s="42"/>
      <c r="H2" s="42"/>
      <c r="I2" s="43"/>
    </row>
    <row r="3" spans="1:18" s="39" customFormat="1" ht="15.6" thickBot="1" x14ac:dyDescent="0.35">
      <c r="B3" s="226"/>
      <c r="C3" s="41" t="s">
        <v>121</v>
      </c>
      <c r="D3" s="229" t="str">
        <f>IF('Ön Bilgiler'!D4=0,"Ön bilgiler sekmesinden firma unvanı giriniz.",'Ön Bilgiler'!D4)</f>
        <v>Ön bilgiler sekmesinden firma unvanı giriniz.</v>
      </c>
      <c r="E3" s="229"/>
      <c r="F3" s="230"/>
      <c r="G3" s="44"/>
      <c r="H3" s="44"/>
      <c r="I3" s="45"/>
    </row>
    <row r="4" spans="1:18" ht="13.95" customHeight="1" thickTop="1" thickBot="1" x14ac:dyDescent="0.35">
      <c r="C4" s="15"/>
    </row>
    <row r="5" spans="1:18" s="47" customFormat="1" ht="21" customHeight="1" thickTop="1" x14ac:dyDescent="0.3">
      <c r="B5" s="46"/>
      <c r="C5" s="222" t="s">
        <v>37</v>
      </c>
      <c r="D5" s="223"/>
      <c r="E5" s="223"/>
      <c r="F5" s="224"/>
      <c r="G5" s="222" t="s">
        <v>0</v>
      </c>
      <c r="H5" s="223"/>
      <c r="I5" s="223"/>
      <c r="J5" s="224"/>
      <c r="K5" s="222" t="s">
        <v>1</v>
      </c>
      <c r="L5" s="223"/>
      <c r="M5" s="223"/>
      <c r="N5" s="224"/>
      <c r="O5" s="222" t="s">
        <v>2</v>
      </c>
      <c r="P5" s="223"/>
      <c r="Q5" s="223"/>
      <c r="R5" s="224"/>
    </row>
    <row r="6" spans="1:18" s="47" customFormat="1" x14ac:dyDescent="0.3">
      <c r="B6" s="48"/>
      <c r="C6" s="49" t="s">
        <v>18</v>
      </c>
      <c r="D6" s="50" t="s">
        <v>17</v>
      </c>
      <c r="E6" s="50" t="s">
        <v>19</v>
      </c>
      <c r="F6" s="51" t="s">
        <v>20</v>
      </c>
      <c r="G6" s="49" t="s">
        <v>18</v>
      </c>
      <c r="H6" s="50" t="s">
        <v>17</v>
      </c>
      <c r="I6" s="50" t="s">
        <v>19</v>
      </c>
      <c r="J6" s="51" t="s">
        <v>20</v>
      </c>
      <c r="K6" s="49" t="s">
        <v>18</v>
      </c>
      <c r="L6" s="50" t="s">
        <v>17</v>
      </c>
      <c r="M6" s="50" t="s">
        <v>19</v>
      </c>
      <c r="N6" s="51" t="s">
        <v>20</v>
      </c>
      <c r="O6" s="49" t="s">
        <v>18</v>
      </c>
      <c r="P6" s="50" t="s">
        <v>17</v>
      </c>
      <c r="Q6" s="50" t="s">
        <v>19</v>
      </c>
      <c r="R6" s="51" t="s">
        <v>20</v>
      </c>
    </row>
    <row r="7" spans="1:18" ht="13.8" thickBot="1" x14ac:dyDescent="0.35">
      <c r="B7" s="66" t="s">
        <v>3</v>
      </c>
      <c r="C7" s="203">
        <f t="shared" ref="C7:R7" si="0">C8+C9+C10-C11+C12+C13+C14+C17+C18+C19+C24+C25</f>
        <v>0</v>
      </c>
      <c r="D7" s="204">
        <f t="shared" si="0"/>
        <v>0</v>
      </c>
      <c r="E7" s="204">
        <f t="shared" si="0"/>
        <v>0</v>
      </c>
      <c r="F7" s="205">
        <f t="shared" si="0"/>
        <v>0</v>
      </c>
      <c r="G7" s="206">
        <f>G8+G9+G10-G11+G12+G13+G14+G17+G18+G19+G24+G25</f>
        <v>0</v>
      </c>
      <c r="H7" s="204">
        <f t="shared" si="0"/>
        <v>0</v>
      </c>
      <c r="I7" s="204">
        <f t="shared" si="0"/>
        <v>0</v>
      </c>
      <c r="J7" s="205">
        <f t="shared" si="0"/>
        <v>0</v>
      </c>
      <c r="K7" s="206">
        <f t="shared" si="0"/>
        <v>0</v>
      </c>
      <c r="L7" s="204">
        <f t="shared" si="0"/>
        <v>0</v>
      </c>
      <c r="M7" s="204">
        <f t="shared" si="0"/>
        <v>0</v>
      </c>
      <c r="N7" s="205">
        <f t="shared" si="0"/>
        <v>0</v>
      </c>
      <c r="O7" s="206">
        <f t="shared" si="0"/>
        <v>0</v>
      </c>
      <c r="P7" s="204">
        <f t="shared" si="0"/>
        <v>0</v>
      </c>
      <c r="Q7" s="204">
        <f t="shared" si="0"/>
        <v>0</v>
      </c>
      <c r="R7" s="205">
        <f t="shared" si="0"/>
        <v>0</v>
      </c>
    </row>
    <row r="8" spans="1:18" x14ac:dyDescent="0.3">
      <c r="B8" s="63" t="s">
        <v>4</v>
      </c>
      <c r="C8" s="55"/>
      <c r="D8" s="64"/>
      <c r="E8" s="64"/>
      <c r="F8" s="65"/>
      <c r="G8" s="55"/>
      <c r="H8" s="64"/>
      <c r="I8" s="64"/>
      <c r="J8" s="65"/>
      <c r="K8" s="55"/>
      <c r="L8" s="64"/>
      <c r="M8" s="64"/>
      <c r="N8" s="65"/>
      <c r="O8" s="55"/>
      <c r="P8" s="64"/>
      <c r="Q8" s="64"/>
      <c r="R8" s="65"/>
    </row>
    <row r="9" spans="1:18" x14ac:dyDescent="0.3">
      <c r="B9" s="56" t="s">
        <v>7</v>
      </c>
      <c r="C9" s="55"/>
      <c r="D9" s="19"/>
      <c r="E9" s="179"/>
      <c r="F9" s="19"/>
      <c r="G9" s="16"/>
      <c r="H9" s="19"/>
      <c r="I9" s="179"/>
      <c r="J9" s="19"/>
      <c r="K9" s="16"/>
      <c r="L9" s="19"/>
      <c r="M9" s="179"/>
      <c r="N9" s="19"/>
      <c r="O9" s="16"/>
      <c r="P9" s="19"/>
      <c r="Q9" s="179"/>
      <c r="R9" s="20"/>
    </row>
    <row r="10" spans="1:18" x14ac:dyDescent="0.3">
      <c r="B10" s="57" t="s">
        <v>8</v>
      </c>
      <c r="C10" s="55"/>
      <c r="D10" s="19"/>
      <c r="E10" s="179"/>
      <c r="F10" s="19"/>
      <c r="G10" s="16"/>
      <c r="H10" s="19"/>
      <c r="I10" s="179"/>
      <c r="J10" s="19"/>
      <c r="K10" s="16"/>
      <c r="L10" s="19"/>
      <c r="M10" s="179"/>
      <c r="N10" s="19"/>
      <c r="O10" s="16"/>
      <c r="P10" s="19"/>
      <c r="Q10" s="179"/>
      <c r="R10" s="20"/>
    </row>
    <row r="11" spans="1:18" x14ac:dyDescent="0.3">
      <c r="B11" s="56" t="s">
        <v>118</v>
      </c>
      <c r="C11" s="55"/>
      <c r="D11" s="19"/>
      <c r="E11" s="179"/>
      <c r="F11" s="19"/>
      <c r="G11" s="16"/>
      <c r="H11" s="19"/>
      <c r="I11" s="179"/>
      <c r="J11" s="19"/>
      <c r="K11" s="16"/>
      <c r="L11" s="19"/>
      <c r="M11" s="179"/>
      <c r="N11" s="19"/>
      <c r="O11" s="16"/>
      <c r="P11" s="19"/>
      <c r="Q11" s="179"/>
      <c r="R11" s="20"/>
    </row>
    <row r="12" spans="1:18" x14ac:dyDescent="0.3">
      <c r="B12" s="57" t="s">
        <v>10</v>
      </c>
      <c r="C12" s="55"/>
      <c r="D12" s="19"/>
      <c r="E12" s="179"/>
      <c r="F12" s="19"/>
      <c r="G12" s="16"/>
      <c r="H12" s="19"/>
      <c r="I12" s="179"/>
      <c r="J12" s="19"/>
      <c r="K12" s="16"/>
      <c r="L12" s="19"/>
      <c r="M12" s="179"/>
      <c r="N12" s="19"/>
      <c r="O12" s="16"/>
      <c r="P12" s="19"/>
      <c r="Q12" s="179"/>
      <c r="R12" s="20"/>
    </row>
    <row r="13" spans="1:18" x14ac:dyDescent="0.3">
      <c r="B13" s="56" t="s">
        <v>11</v>
      </c>
      <c r="C13" s="55"/>
      <c r="D13" s="19"/>
      <c r="E13" s="179"/>
      <c r="F13" s="19"/>
      <c r="G13" s="16"/>
      <c r="H13" s="19"/>
      <c r="I13" s="179"/>
      <c r="J13" s="19"/>
      <c r="K13" s="16"/>
      <c r="L13" s="19"/>
      <c r="M13" s="179"/>
      <c r="N13" s="19"/>
      <c r="O13" s="16"/>
      <c r="P13" s="19"/>
      <c r="Q13" s="179"/>
      <c r="R13" s="20"/>
    </row>
    <row r="14" spans="1:18" x14ac:dyDescent="0.3">
      <c r="B14" s="56" t="s">
        <v>12</v>
      </c>
      <c r="C14" s="200">
        <f>C15+C16</f>
        <v>0</v>
      </c>
      <c r="D14" s="201">
        <f t="shared" ref="D14:R14" si="1">D15+D16</f>
        <v>0</v>
      </c>
      <c r="E14" s="201">
        <f t="shared" si="1"/>
        <v>0</v>
      </c>
      <c r="F14" s="202">
        <f t="shared" si="1"/>
        <v>0</v>
      </c>
      <c r="G14" s="200">
        <f t="shared" si="1"/>
        <v>0</v>
      </c>
      <c r="H14" s="201">
        <f t="shared" si="1"/>
        <v>0</v>
      </c>
      <c r="I14" s="201">
        <f t="shared" si="1"/>
        <v>0</v>
      </c>
      <c r="J14" s="202">
        <f t="shared" si="1"/>
        <v>0</v>
      </c>
      <c r="K14" s="200">
        <f t="shared" si="1"/>
        <v>0</v>
      </c>
      <c r="L14" s="201">
        <f t="shared" si="1"/>
        <v>0</v>
      </c>
      <c r="M14" s="201">
        <f t="shared" si="1"/>
        <v>0</v>
      </c>
      <c r="N14" s="202">
        <f t="shared" si="1"/>
        <v>0</v>
      </c>
      <c r="O14" s="200">
        <f t="shared" si="1"/>
        <v>0</v>
      </c>
      <c r="P14" s="201">
        <f t="shared" si="1"/>
        <v>0</v>
      </c>
      <c r="Q14" s="201">
        <f t="shared" si="1"/>
        <v>0</v>
      </c>
      <c r="R14" s="202">
        <f t="shared" si="1"/>
        <v>0</v>
      </c>
    </row>
    <row r="15" spans="1:18" x14ac:dyDescent="0.3">
      <c r="B15" s="58" t="s">
        <v>13</v>
      </c>
      <c r="C15" s="16"/>
      <c r="D15" s="19"/>
      <c r="E15" s="19"/>
      <c r="F15" s="20"/>
      <c r="G15" s="16"/>
      <c r="H15" s="19"/>
      <c r="I15" s="19"/>
      <c r="J15" s="20"/>
      <c r="K15" s="16"/>
      <c r="L15" s="19"/>
      <c r="M15" s="19"/>
      <c r="N15" s="20"/>
      <c r="O15" s="16"/>
      <c r="P15" s="19"/>
      <c r="Q15" s="19"/>
      <c r="R15" s="20"/>
    </row>
    <row r="16" spans="1:18" x14ac:dyDescent="0.3">
      <c r="B16" s="58" t="s">
        <v>14</v>
      </c>
      <c r="C16" s="16"/>
      <c r="D16" s="19"/>
      <c r="E16" s="19"/>
      <c r="F16" s="20"/>
      <c r="G16" s="16"/>
      <c r="H16" s="19"/>
      <c r="I16" s="19"/>
      <c r="J16" s="20"/>
      <c r="K16" s="16"/>
      <c r="L16" s="19"/>
      <c r="M16" s="19"/>
      <c r="N16" s="20"/>
      <c r="O16" s="16"/>
      <c r="P16" s="19"/>
      <c r="Q16" s="19"/>
      <c r="R16" s="20"/>
    </row>
    <row r="17" spans="2:18" x14ac:dyDescent="0.3">
      <c r="B17" s="57" t="s">
        <v>15</v>
      </c>
      <c r="C17" s="16"/>
      <c r="D17" s="19"/>
      <c r="E17" s="19"/>
      <c r="F17" s="20"/>
      <c r="G17" s="16"/>
      <c r="H17" s="19"/>
      <c r="I17" s="19"/>
      <c r="J17" s="20"/>
      <c r="K17" s="16"/>
      <c r="L17" s="19"/>
      <c r="M17" s="19"/>
      <c r="N17" s="20"/>
      <c r="O17" s="16"/>
      <c r="P17" s="19"/>
      <c r="Q17" s="19"/>
      <c r="R17" s="20"/>
    </row>
    <row r="18" spans="2:18" x14ac:dyDescent="0.3">
      <c r="B18" s="56" t="s">
        <v>16</v>
      </c>
      <c r="C18" s="16"/>
      <c r="D18" s="19"/>
      <c r="E18" s="19"/>
      <c r="F18" s="20"/>
      <c r="G18" s="16"/>
      <c r="H18" s="19"/>
      <c r="I18" s="19"/>
      <c r="J18" s="20"/>
      <c r="K18" s="16"/>
      <c r="L18" s="19"/>
      <c r="M18" s="19"/>
      <c r="N18" s="20"/>
      <c r="O18" s="16"/>
      <c r="P18" s="19"/>
      <c r="Q18" s="19"/>
      <c r="R18" s="20"/>
    </row>
    <row r="19" spans="2:18" x14ac:dyDescent="0.3">
      <c r="B19" s="59" t="s">
        <v>61</v>
      </c>
      <c r="C19" s="200">
        <f>SUM(C20:C23)</f>
        <v>0</v>
      </c>
      <c r="D19" s="17"/>
      <c r="E19" s="17"/>
      <c r="F19" s="18"/>
      <c r="G19" s="200">
        <f>SUM(G20:G23)</f>
        <v>0</v>
      </c>
      <c r="H19" s="17"/>
      <c r="I19" s="17"/>
      <c r="J19" s="18"/>
      <c r="K19" s="200">
        <f>SUM(K20:K23)</f>
        <v>0</v>
      </c>
      <c r="L19" s="17"/>
      <c r="M19" s="17"/>
      <c r="N19" s="18"/>
      <c r="O19" s="200">
        <f>SUM(O20:O23)</f>
        <v>0</v>
      </c>
      <c r="P19" s="17"/>
      <c r="Q19" s="17"/>
      <c r="R19" s="18"/>
    </row>
    <row r="20" spans="2:18" x14ac:dyDescent="0.3">
      <c r="B20" s="60" t="s">
        <v>114</v>
      </c>
      <c r="C20" s="16"/>
      <c r="D20" s="22"/>
      <c r="E20" s="22"/>
      <c r="F20" s="23"/>
      <c r="G20" s="21"/>
      <c r="H20" s="22"/>
      <c r="I20" s="22"/>
      <c r="J20" s="23"/>
      <c r="K20" s="21"/>
      <c r="L20" s="22"/>
      <c r="M20" s="22"/>
      <c r="N20" s="23"/>
      <c r="O20" s="21"/>
      <c r="P20" s="22"/>
      <c r="Q20" s="22"/>
      <c r="R20" s="23"/>
    </row>
    <row r="21" spans="2:18" x14ac:dyDescent="0.3">
      <c r="B21" s="60" t="s">
        <v>115</v>
      </c>
      <c r="C21" s="16"/>
      <c r="D21" s="22"/>
      <c r="E21" s="22"/>
      <c r="F21" s="23"/>
      <c r="G21" s="21"/>
      <c r="H21" s="22"/>
      <c r="I21" s="22"/>
      <c r="J21" s="23"/>
      <c r="K21" s="21"/>
      <c r="L21" s="22"/>
      <c r="M21" s="22"/>
      <c r="N21" s="23"/>
      <c r="O21" s="21"/>
      <c r="P21" s="22"/>
      <c r="Q21" s="22"/>
      <c r="R21" s="23"/>
    </row>
    <row r="22" spans="2:18" x14ac:dyDescent="0.3">
      <c r="B22" s="60" t="s">
        <v>116</v>
      </c>
      <c r="C22" s="16"/>
      <c r="D22" s="22"/>
      <c r="E22" s="22"/>
      <c r="F22" s="23"/>
      <c r="G22" s="21"/>
      <c r="H22" s="22"/>
      <c r="I22" s="22"/>
      <c r="J22" s="23"/>
      <c r="K22" s="21"/>
      <c r="L22" s="22"/>
      <c r="M22" s="22"/>
      <c r="N22" s="23"/>
      <c r="O22" s="21"/>
      <c r="P22" s="22"/>
      <c r="Q22" s="22"/>
      <c r="R22" s="23"/>
    </row>
    <row r="23" spans="2:18" x14ac:dyDescent="0.3">
      <c r="B23" s="60" t="s">
        <v>117</v>
      </c>
      <c r="C23" s="16"/>
      <c r="D23" s="22"/>
      <c r="E23" s="22"/>
      <c r="F23" s="23"/>
      <c r="G23" s="21"/>
      <c r="H23" s="22"/>
      <c r="I23" s="22"/>
      <c r="J23" s="23"/>
      <c r="K23" s="21"/>
      <c r="L23" s="22"/>
      <c r="M23" s="22"/>
      <c r="N23" s="23"/>
      <c r="O23" s="21"/>
      <c r="P23" s="22"/>
      <c r="Q23" s="22"/>
      <c r="R23" s="23"/>
    </row>
    <row r="24" spans="2:18" x14ac:dyDescent="0.3">
      <c r="B24" s="61" t="s">
        <v>62</v>
      </c>
      <c r="C24" s="21"/>
      <c r="D24" s="24"/>
      <c r="E24" s="24"/>
      <c r="F24" s="25"/>
      <c r="G24" s="21"/>
      <c r="H24" s="24"/>
      <c r="I24" s="24"/>
      <c r="J24" s="25"/>
      <c r="K24" s="21"/>
      <c r="L24" s="24"/>
      <c r="M24" s="24"/>
      <c r="N24" s="25"/>
      <c r="O24" s="21"/>
      <c r="P24" s="24"/>
      <c r="Q24" s="24"/>
      <c r="R24" s="25"/>
    </row>
    <row r="25" spans="2:18" ht="13.8" thickBot="1" x14ac:dyDescent="0.35">
      <c r="B25" s="62" t="s">
        <v>129</v>
      </c>
      <c r="C25" s="176"/>
      <c r="D25" s="177"/>
      <c r="E25" s="177"/>
      <c r="F25" s="178"/>
      <c r="G25" s="176"/>
      <c r="H25" s="177"/>
      <c r="I25" s="177"/>
      <c r="J25" s="178"/>
      <c r="K25" s="176"/>
      <c r="L25" s="177"/>
      <c r="M25" s="177"/>
      <c r="N25" s="178"/>
      <c r="O25" s="176"/>
      <c r="P25" s="177"/>
      <c r="Q25" s="177"/>
      <c r="R25" s="178"/>
    </row>
    <row r="26" spans="2:18" ht="13.8" thickTop="1" x14ac:dyDescent="0.3">
      <c r="B26" s="14" t="s">
        <v>122</v>
      </c>
    </row>
    <row r="27" spans="2:18" ht="39.6" x14ac:dyDescent="0.3">
      <c r="B27" s="173" t="s">
        <v>152</v>
      </c>
    </row>
    <row r="28" spans="2:18" x14ac:dyDescent="0.3">
      <c r="B28" s="15"/>
      <c r="C28" s="15"/>
      <c r="D28" s="15"/>
      <c r="E28" s="15"/>
      <c r="F28" s="15"/>
      <c r="G28" s="15"/>
      <c r="H28" s="15"/>
      <c r="I28" s="15"/>
      <c r="J28" s="15"/>
      <c r="K28" s="15"/>
      <c r="L28" s="15"/>
      <c r="M28" s="15"/>
      <c r="N28" s="15"/>
      <c r="O28" s="15"/>
      <c r="P28" s="15"/>
      <c r="Q28" s="15"/>
      <c r="R28" s="15"/>
    </row>
    <row r="29" spans="2:18" x14ac:dyDescent="0.3">
      <c r="B29" s="5" t="s">
        <v>40</v>
      </c>
    </row>
    <row r="30" spans="2:18" x14ac:dyDescent="0.3">
      <c r="B30" s="81" t="s">
        <v>42</v>
      </c>
    </row>
    <row r="32" spans="2:18" ht="15.75" customHeight="1" x14ac:dyDescent="0.3">
      <c r="B32" s="15"/>
      <c r="C32" s="15"/>
      <c r="D32" s="15"/>
      <c r="E32" s="15"/>
      <c r="F32" s="15"/>
      <c r="G32" s="15"/>
      <c r="H32" s="15"/>
      <c r="I32" s="15"/>
      <c r="J32" s="15"/>
      <c r="K32" s="15"/>
      <c r="L32" s="15"/>
      <c r="M32" s="15"/>
      <c r="N32" s="15"/>
      <c r="O32" s="15"/>
      <c r="P32" s="15"/>
      <c r="Q32" s="15"/>
      <c r="R32" s="15"/>
    </row>
    <row r="33" spans="2:18" s="54" customFormat="1" ht="26.25" customHeight="1" x14ac:dyDescent="0.3">
      <c r="B33" s="52" t="s">
        <v>53</v>
      </c>
      <c r="C33" s="52" t="str">
        <f ca="1">IF(SUM(Kontrol!C2:C14)&gt;0,"Lütfen Türk Lirası değerleri kontrol ediniz:","-")</f>
        <v>Lütfen Türk Lirası değerleri kontrol ediniz:</v>
      </c>
      <c r="D33" s="53"/>
      <c r="E33" s="53"/>
      <c r="F33" s="53"/>
      <c r="G33" s="53"/>
      <c r="H33" s="53"/>
      <c r="I33" s="53"/>
      <c r="J33" s="53"/>
      <c r="K33" s="52" t="str">
        <f ca="1">IF(SUM(Kontrol!C20:C2822)&gt;0,"Lütfen Yabancı Para değerleri kontrol ediniz:","-")</f>
        <v>Lütfen Yabancı Para değerleri kontrol ediniz:</v>
      </c>
      <c r="L33" s="53"/>
      <c r="M33" s="53"/>
      <c r="N33" s="53"/>
      <c r="O33" s="53"/>
      <c r="P33" s="53"/>
      <c r="Q33" s="53"/>
      <c r="R33" s="53"/>
    </row>
    <row r="34" spans="2:18" s="3" customFormat="1" x14ac:dyDescent="0.3">
      <c r="B34" s="231" t="s">
        <v>151</v>
      </c>
      <c r="C34" s="5" t="str">
        <f ca="1">IF(Kontrol!C2=1,CONCATENATE("Türk Lirası cinsinden "&amp;B7," kaleminin değeri boş bırakıldı."),IF(Kontrol!C2=2,CONCATENATE("Türk Lirası cinsinden "&amp;B7," kalemi değeri 50 Milyar TL'den büyük girildi"),""))</f>
        <v>Türk Lirası cinsinden I- AKTİF (VARLIKLAR) TOPLAMI kaleminin değeri boş bırakıldı.</v>
      </c>
      <c r="D34" s="5"/>
      <c r="E34" s="5"/>
      <c r="F34" s="5"/>
      <c r="G34" s="5"/>
      <c r="H34" s="5"/>
      <c r="I34" s="5"/>
      <c r="J34" s="5"/>
      <c r="K34" s="5" t="str">
        <f ca="1">IF(Kontrol!C22=1,CONCATENATE("Yabancı para cinsinden "&amp;B7," kaleminin değeri boş bırakıldı."),IF(Kontrol!C22=2,CONCATENATE("Yabancı para cinsinden "&amp;B7," kalemi değeri 50 Milyar TL'den büyük girildi"),""))</f>
        <v>Yabancı para cinsinden I- AKTİF (VARLIKLAR) TOPLAMI kaleminin değeri boş bırakıldı.</v>
      </c>
      <c r="L34" s="5"/>
      <c r="M34" s="5"/>
      <c r="N34" s="5"/>
      <c r="O34" s="5"/>
      <c r="P34" s="5"/>
      <c r="Q34" s="5"/>
      <c r="R34" s="5"/>
    </row>
    <row r="35" spans="2:18" s="3" customFormat="1" x14ac:dyDescent="0.3">
      <c r="B35" s="231"/>
      <c r="C35" s="5" t="str">
        <f ca="1">IF(Kontrol!C3=1,CONCATENATE("Türk Lirası cinsinden "&amp;B8," kaleminin değeri boş bırakıldı."),IF(Kontrol!C3=2,CONCATENATE("Türk Lirası cinsinden "&amp;B8," kalemi değeri 50 Milyar TL'den büyük girildi"),""))</f>
        <v>Türk Lirası cinsinden 1. Kasa kaleminin değeri boş bırakıldı.</v>
      </c>
      <c r="D35" s="5"/>
      <c r="E35" s="5"/>
      <c r="F35" s="5"/>
      <c r="G35" s="5"/>
      <c r="H35" s="5"/>
      <c r="I35" s="5"/>
      <c r="J35" s="5"/>
      <c r="K35" s="5" t="str">
        <f ca="1">IF(Kontrol!C23=1,CONCATENATE("Yabancı para cinsinden "&amp;B8," kaleminin değeri boş bırakıldı."),IF(Kontrol!C23=2,CONCATENATE("Yabancı para cinsinden "&amp;B8," kalemi değeri 50 Milyar TL'den büyük girildi"),""))</f>
        <v>Yabancı para cinsinden 1. Kasa kaleminin değeri boş bırakıldı.</v>
      </c>
      <c r="L35" s="5"/>
      <c r="M35" s="5"/>
      <c r="N35" s="5"/>
      <c r="O35" s="5"/>
      <c r="P35" s="5"/>
      <c r="Q35" s="5"/>
      <c r="R35" s="5"/>
    </row>
    <row r="36" spans="2:18" s="3" customFormat="1" x14ac:dyDescent="0.3">
      <c r="B36" s="231"/>
      <c r="C36" s="5" t="str">
        <f ca="1">IF(Kontrol!C4=1,CONCATENATE("Türk Lirası cinsinden "&amp;B9," kaleminin değeri boş bırakıldı."),IF(Kontrol!C4=2,CONCATENATE("Türk Lirası cinsinden "&amp;B9," kalemi değeri 50 Milyar TL'den büyük girildi"),""))</f>
        <v>Türk Lirası cinsinden 2. Alınan Çekler kaleminin değeri boş bırakıldı.</v>
      </c>
      <c r="K36" s="5" t="str">
        <f ca="1">IF(Kontrol!C24=1,CONCATENATE("Yabancı para cinsinden "&amp;B9," kaleminin değeri boş bırakıldı."),IF(Kontrol!C24=2,CONCATENATE("Yabancı para cinsinden "&amp;B9," kalemi değeri 50 Milyar TL'den büyük girildi"),""))</f>
        <v>Yabancı para cinsinden 2. Alınan Çekler kaleminin değeri boş bırakıldı.</v>
      </c>
    </row>
    <row r="37" spans="2:18" s="3" customFormat="1" x14ac:dyDescent="0.3">
      <c r="B37" s="231"/>
      <c r="C37" s="5" t="str">
        <f ca="1">IF(Kontrol!C5=1,CONCATENATE("Türk Lirası cinsinden "&amp;B10," kaleminin değeri boş bırakıldı."),IF(Kontrol!C5=2,CONCATENATE("Türk Lirası cinsinden "&amp;B10," kalemi değeri 50 Milyar TL'den büyük girildi"),""))</f>
        <v>Türk Lirası cinsinden 3. Bankalar kaleminin değeri boş bırakıldı.</v>
      </c>
      <c r="K37" s="5" t="str">
        <f ca="1">IF(Kontrol!C25=1,CONCATENATE("Yabancı para cinsinden "&amp;B10," kaleminin değeri boş bırakıldı."),IF(Kontrol!C25=2,CONCATENATE("Yabancı para cinsinden "&amp;B10," kalemi değeri 50 Milyar TL'den büyük girildi"),""))</f>
        <v>Yabancı para cinsinden 3. Bankalar kaleminin değeri boş bırakıldı.</v>
      </c>
    </row>
    <row r="38" spans="2:18" s="3" customFormat="1" x14ac:dyDescent="0.3">
      <c r="B38" s="231"/>
      <c r="C38" s="5" t="str">
        <f ca="1">IF(Kontrol!C6=1,CONCATENATE("Türk Lirası cinsinden "&amp;B11," kaleminin değeri boş bırakıldı."),IF(Kontrol!C6=2,CONCATENATE("Türk Lirası cinsinden "&amp;B11," kalemi değeri 50 Milyar TL'den büyük girildi"),""))</f>
        <v>Türk Lirası cinsinden 4. Verilen Çekler ve Ödeme Emirleri (-) kaleminin değeri boş bırakıldı.</v>
      </c>
      <c r="K38" s="5" t="str">
        <f ca="1">IF(Kontrol!C26=1,CONCATENATE("Yabancı para cinsinden "&amp;B11," kaleminin değeri boş bırakıldı."),IF(Kontrol!C26=2,CONCATENATE("Yabancı para cinsinden "&amp;B11," kalemi değeri 50 Milyar TL'den büyük girildi"),""))</f>
        <v>Yabancı para cinsinden 4. Verilen Çekler ve Ödeme Emirleri (-) kaleminin değeri boş bırakıldı.</v>
      </c>
    </row>
    <row r="39" spans="2:18" s="3" customFormat="1" x14ac:dyDescent="0.3">
      <c r="B39" s="231"/>
      <c r="C39" s="5" t="str">
        <f ca="1">IF(Kontrol!C7=1,CONCATENATE("Türk Lirası cinsinden "&amp;B12," kaleminin değeri boş bırakıldı."),IF(Kontrol!C7=2,CONCATENATE("Türk Lirası cinsinden "&amp;B12," kalemi değeri 50 Milyar TL'den büyük girildi"),""))</f>
        <v>Türk Lirası cinsinden 5. Diğer Hazır Değerler kaleminin değeri boş bırakıldı.</v>
      </c>
      <c r="K39" s="5" t="str">
        <f ca="1">IF(Kontrol!C27=1,CONCATENATE("Yabancı para cinsinden "&amp;B12," kaleminin değeri boş bırakıldı."),IF(Kontrol!C27=2,CONCATENATE("Yabancı para cinsinden "&amp;B12," kalemi değeri 50 Milyar TL'den büyük girildi"),""))</f>
        <v>Yabancı para cinsinden 5. Diğer Hazır Değerler kaleminin değeri boş bırakıldı.</v>
      </c>
    </row>
    <row r="40" spans="2:18" s="3" customFormat="1" x14ac:dyDescent="0.3">
      <c r="B40" s="231"/>
      <c r="C40" s="5" t="str">
        <f ca="1">IF(Kontrol!C8=1,CONCATENATE("Türk Lirası cinsinden "&amp;B13," kaleminin değeri boş bırakıldı."),IF(Kontrol!C8=2,CONCATENATE("Türk Lirası cinsinden "&amp;B13," kalemi değeri 50 Milyar TL'den büyük girildi"),""))</f>
        <v>Türk Lirası cinsinden 6. Menkul Kıymetler kaleminin değeri boş bırakıldı.</v>
      </c>
      <c r="K40" s="5" t="str">
        <f ca="1">IF(Kontrol!C28=1,CONCATENATE("Yabancı para cinsinden "&amp;B13," kaleminin değeri boş bırakıldı."),IF(Kontrol!C28=2,CONCATENATE("Yabancı para cinsinden "&amp;B13," kalemi değeri 50 Milyar TL'den büyük girildi"),""))</f>
        <v>Yabancı para cinsinden 6. Menkul Kıymetler kaleminin değeri boş bırakıldı.</v>
      </c>
    </row>
    <row r="41" spans="2:18" s="3" customFormat="1" x14ac:dyDescent="0.3">
      <c r="B41" s="231"/>
      <c r="C41" s="5" t="str">
        <f ca="1">IF(Kontrol!C9=1,CONCATENATE("Türk Lirası cinsinden "&amp;B14," kaleminin değeri boş bırakıldı."),IF(Kontrol!C9=2,CONCATENATE("Türk Lirası cinsinden "&amp;B14," kalemi değeri 50 Milyar TL'den büyük girildi"),""))</f>
        <v>Türk Lirası cinsinden 7. Ticari Alacaklar kaleminin değeri boş bırakıldı.</v>
      </c>
      <c r="K41" s="5" t="str">
        <f ca="1">IF(Kontrol!C29=1,CONCATENATE("Yabancı para cinsinden "&amp;B14," kaleminin değeri boş bırakıldı."),IF(Kontrol!C29=2,CONCATENATE("Yabancı para cinsinden "&amp;B14," kalemi değeri 50 Milyar TL'den büyük girildi"),""))</f>
        <v>Yabancı para cinsinden 7. Ticari Alacaklar kaleminin değeri boş bırakıldı.</v>
      </c>
    </row>
    <row r="42" spans="2:18" s="3" customFormat="1" x14ac:dyDescent="0.3">
      <c r="B42" s="231"/>
      <c r="C42" s="5" t="str">
        <f ca="1">IF(Kontrol!C10=1,CONCATENATE("Türk Lirası cinsinden "&amp;B15," kaleminin değeri boş bırakıldı."),IF(Kontrol!C10=2,CONCATENATE("Türk Lirası cinsinden "&amp;B15," kalemi değeri 50 Milyar TL'den büyük girildi"),""))</f>
        <v>Türk Lirası cinsinden 7.1. Yurtiçi Ticari Alacaklar kaleminin değeri boş bırakıldı.</v>
      </c>
      <c r="K42" s="5" t="str">
        <f ca="1">IF(Kontrol!C30=1,CONCATENATE("Yabancı para cinsinden "&amp;B15," kaleminin değeri boş bırakıldı."),IF(Kontrol!C30=2,CONCATENATE("Yabancı para cinsinden "&amp;B15," kalemi değeri 50 Milyar TL'den büyük girildi"),""))</f>
        <v>Yabancı para cinsinden 7.1. Yurtiçi Ticari Alacaklar kaleminin değeri boş bırakıldı.</v>
      </c>
    </row>
    <row r="43" spans="2:18" s="3" customFormat="1" x14ac:dyDescent="0.3">
      <c r="C43" s="5" t="str">
        <f ca="1">IF(Kontrol!C11=1,CONCATENATE("Türk Lirası cinsinden "&amp;B16," kaleminin değeri boş bırakıldı."),IF(Kontrol!C11=2,CONCATENATE("Türk Lirası cinsinden "&amp;B16," kalemi değeri 50 Milyar TL'den büyük girildi"),""))</f>
        <v>Türk Lirası cinsinden 7.2. Yurtdışı Ticari Alacaklar kaleminin değeri boş bırakıldı.</v>
      </c>
      <c r="K43" s="5" t="str">
        <f ca="1">IF(Kontrol!C31=1,CONCATENATE("Yabancı para cinsinden "&amp;B16," kaleminin değeri boş bırakıldı."),IF(Kontrol!C31=2,CONCATENATE("Yabancı para cinsinden "&amp;B16," kalemi değeri 50 Milyar TL'den büyük girildi"),""))</f>
        <v>Yabancı para cinsinden 7.2. Yurtdışı Ticari Alacaklar kaleminin değeri boş bırakıldı.</v>
      </c>
    </row>
    <row r="44" spans="2:18" s="3" customFormat="1" x14ac:dyDescent="0.3">
      <c r="C44" s="5" t="str">
        <f ca="1">IF(Kontrol!C12=1,CONCATENATE("Türk Lirası cinsinden "&amp;B17," kaleminin değeri boş bırakıldı."),IF(Kontrol!C12=2,CONCATENATE("Türk Lirası cinsinden "&amp;B17," kalemi değeri 50 Milyar TL'den büyük girildi"),""))</f>
        <v>Türk Lirası cinsinden 8. Ortak, İştirak ve Bağlı Ortaklıklardan Alacaklar kaleminin değeri boş bırakıldı.</v>
      </c>
      <c r="K44" s="5" t="str">
        <f ca="1">IF(Kontrol!C32=1,CONCATENATE("Yabancı para cinsinden "&amp;B17," kaleminin değeri boş bırakıldı."),IF(Kontrol!C32=2,CONCATENATE("Yabancı para cinsinden "&amp;B17," kalemi değeri 50 Milyar TL'den büyük girildi"),""))</f>
        <v>Yabancı para cinsinden 8. Ortak, İştirak ve Bağlı Ortaklıklardan Alacaklar kaleminin değeri boş bırakıldı.</v>
      </c>
    </row>
    <row r="45" spans="2:18" s="3" customFormat="1" x14ac:dyDescent="0.3">
      <c r="C45" s="5" t="str">
        <f ca="1">IF(Kontrol!C13=1,CONCATENATE("Türk Lirası cinsinden "&amp;B18," kaleminin değeri boş bırakıldı."),IF(Kontrol!C13=2,CONCATENATE("Türk Lirası cinsinden "&amp;B18," kalemi değeri 50 Milyar TL'den büyük girildi"),""))</f>
        <v>Türk Lirası cinsinden 9. Diğer Alacaklar kaleminin değeri boş bırakıldı.</v>
      </c>
      <c r="K45" s="5" t="str">
        <f ca="1">IF(Kontrol!C33=1,CONCATENATE("Yabancı para cinsinden "&amp;B18," kaleminin değeri boş bırakıldı."),IF(Kontrol!C33=2,CONCATENATE("Yabancı para cinsinden "&amp;B18," kalemi değeri 50 Milyar TL'den büyük girildi"),""))</f>
        <v>Yabancı para cinsinden 9. Diğer Alacaklar kaleminin değeri boş bırakıldı.</v>
      </c>
    </row>
    <row r="46" spans="2:18" s="3" customFormat="1" x14ac:dyDescent="0.3">
      <c r="C46" s="5" t="str">
        <f ca="1">IF(Kontrol!C14=1,CONCATENATE("Türk Lirası cinsinden "&amp;B19," kaleminin değeri boş bırakıldı."),IF(Kontrol!C14=2,CONCATENATE("Türk Lirası cinsinden "&amp;B19," kalemi değeri 50 Milyar TL'den büyük girildi"),""))</f>
        <v>Türk Lirası cinsinden 10.Stoklar kaleminin değeri boş bırakıldı.</v>
      </c>
      <c r="K46" s="5" t="str">
        <f ca="1">IF(Kontrol!C34=1,CONCATENATE("Yabancı para cinsinden "&amp;B19," kaleminin değeri boş bırakıldı."),IF(Kontrol!C34=2,CONCATENATE("Yabancı para cinsinden "&amp;B19," kalemi değeri 50 Milyar TL'den büyük girildi"),""))</f>
        <v>Yabancı para cinsinden 10.Stoklar kaleminin değeri boş bırakıldı.</v>
      </c>
    </row>
    <row r="47" spans="2:18" s="3" customFormat="1" x14ac:dyDescent="0.3">
      <c r="C47" s="5" t="str">
        <f ca="1">IF(Kontrol!C15=1,CONCATENATE("Türk Lirası cinsinden "&amp;B20," kaleminin değeri boş bırakıldı."),IF(Kontrol!C15=2,CONCATENATE("Türk Lirası cinsinden "&amp;B20," kalemi değeri 50 Milyar TL'den büyük girildi"),""))</f>
        <v>Türk Lirası cinsinden 10.1 İlk Madde ve Malzeme kaleminin değeri boş bırakıldı.</v>
      </c>
      <c r="K47" s="5" t="str">
        <f ca="1">IF(Kontrol!C35=1,CONCATENATE("Yabancı para cinsinden "&amp;B20," kaleminin değeri boş bırakıldı."),IF(Kontrol!C35=2,CONCATENATE("Yabancı para cinsinden "&amp;B20," kalemi değeri 50 Milyar TL'den büyük girildi"),""))</f>
        <v>Yabancı para cinsinden 10.1 İlk Madde ve Malzeme kaleminin değeri boş bırakıldı.</v>
      </c>
    </row>
    <row r="48" spans="2:18" s="3" customFormat="1" x14ac:dyDescent="0.3">
      <c r="C48" s="5" t="str">
        <f ca="1">IF(Kontrol!C16=1,CONCATENATE("Türk Lirası cinsinden "&amp;B21," kaleminin değeri boş bırakıldı."),IF(Kontrol!C16=2,CONCATENATE("Türk Lirası cinsinden "&amp;B21," kalemi değeri 50 Milyar TL'den büyük girildi"),""))</f>
        <v>Türk Lirası cinsinden 10.2 Yari Mamul ve Mamul kaleminin değeri boş bırakıldı.</v>
      </c>
      <c r="K48" s="5" t="str">
        <f ca="1">IF(Kontrol!C36=1,CONCATENATE("Yabancı para cinsinden "&amp;B21," kaleminin değeri boş bırakıldı."),IF(Kontrol!C36=2,CONCATENATE("Yabancı para cinsinden "&amp;B21," kalemi değeri 50 Milyar TL'den büyük girildi"),""))</f>
        <v>Yabancı para cinsinden 10.2 Yari Mamul ve Mamul kaleminin değeri boş bırakıldı.</v>
      </c>
    </row>
    <row r="49" spans="3:11" s="3" customFormat="1" x14ac:dyDescent="0.3">
      <c r="C49" s="5" t="str">
        <f ca="1">IF(Kontrol!C17=1,CONCATENATE("Türk Lirası cinsinden "&amp;B22," kaleminin değeri boş bırakıldı."),IF(Kontrol!C17=2,CONCATENATE("Türk Lirası cinsinden "&amp;B22," kalemi değeri 50 Milyar TL'den büyük girildi"),""))</f>
        <v>Türk Lirası cinsinden 10.3 Ticari Mallar kaleminin değeri boş bırakıldı.</v>
      </c>
      <c r="K49" s="5" t="str">
        <f ca="1">IF(Kontrol!C37=1,CONCATENATE("Yabancı para cinsinden "&amp;B22," kaleminin değeri boş bırakıldı."),IF(Kontrol!C37=2,CONCATENATE("Yabancı para cinsinden "&amp;B22," kalemi değeri 50 Milyar TL'den büyük girildi"),""))</f>
        <v>Yabancı para cinsinden 10.3 Ticari Mallar kaleminin değeri boş bırakıldı.</v>
      </c>
    </row>
    <row r="50" spans="3:11" s="3" customFormat="1" x14ac:dyDescent="0.3">
      <c r="C50" s="5" t="str">
        <f ca="1">IF(Kontrol!C18=1,CONCATENATE("Türk Lirası cinsinden "&amp;B23," kaleminin değeri boş bırakıldı."),IF(Kontrol!C18=2,CONCATENATE("Türk Lirası cinsinden "&amp;B23," kalemi değeri 50 Milyar TL'den büyük girildi"),""))</f>
        <v>Türk Lirası cinsinden 10.4 Diğer Stoklar kaleminin değeri boş bırakıldı.</v>
      </c>
      <c r="K50" s="5" t="str">
        <f ca="1">IF(Kontrol!C38=1,CONCATENATE("Yabancı para cinsinden "&amp;B23," kaleminin değeri boş bırakıldı."),IF(Kontrol!C38=2,CONCATENATE("Yabancı para cinsinden "&amp;B23," kalemi değeri 50 Milyar TL'den büyük girildi"),""))</f>
        <v>Yabancı para cinsinden 10.4 Diğer Stoklar kaleminin değeri boş bırakıldı.</v>
      </c>
    </row>
    <row r="51" spans="3:11" s="3" customFormat="1" x14ac:dyDescent="0.3">
      <c r="C51" s="5" t="str">
        <f ca="1">IF(Kontrol!C19=1,CONCATENATE("Türk Lirası cinsinden "&amp;B24," kaleminin değeri boş bırakıldı."),IF(Kontrol!C19=2,CONCATENATE("Türk Lirası cinsinden "&amp;B24," kalemi değeri 50 Milyar TL'den büyük girildi"),""))</f>
        <v>Türk Lirası cinsinden 11. Yıllara Yaygın İnşaat ve Onarım Maliyetleri kaleminin değeri boş bırakıldı.</v>
      </c>
      <c r="K51" s="5" t="str">
        <f ca="1">IF(Kontrol!C39=1,CONCATENATE("Yabancı para cinsinden "&amp;B24," kaleminin değeri boş bırakıldı."),IF(Kontrol!C39=2,CONCATENATE("Yabancı para cinsinden "&amp;B24," kalemi değeri 50 Milyar TL'den büyük girildi"),""))</f>
        <v>Yabancı para cinsinden 11. Yıllara Yaygın İnşaat ve Onarım Maliyetleri kaleminin değeri boş bırakıldı.</v>
      </c>
    </row>
    <row r="52" spans="3:11" s="3" customFormat="1" x14ac:dyDescent="0.3">
      <c r="C52" s="5" t="str">
        <f ca="1">IF(Kontrol!C20=1,CONCATENATE("Türk Lirası cinsinden "&amp;B25," kaleminin değeri boş bırakıldı."),IF(Kontrol!C20=2,CONCATENATE("Türk Lirası cinsinden "&amp;B25," kalemi değeri 50 Milyar TL'den büyük girildi"),""))</f>
        <v>Türk Lirası cinsinden 12. Gelir Tahakkukları kaleminin değeri boş bırakıldı.</v>
      </c>
      <c r="K52" s="5" t="str">
        <f ca="1">IF(Kontrol!C40=1,CONCATENATE("Yabancı para cinsinden "&amp;B25," kaleminin değeri boş bırakıldı."),IF(Kontrol!C40=2,CONCATENATE("Yabancı para cinsinden "&amp;B25," kalemi değeri 50 Milyar TL'den büyük girildi"),""))</f>
        <v>Yabancı para cinsinden 12. Gelir Tahakkukları kaleminin değeri boş bırakıldı.</v>
      </c>
    </row>
    <row r="53" spans="3:11" s="3" customFormat="1" x14ac:dyDescent="0.3">
      <c r="C53" s="5"/>
    </row>
    <row r="54" spans="3:11" s="3" customFormat="1" x14ac:dyDescent="0.3">
      <c r="C54" s="5"/>
    </row>
    <row r="55" spans="3:11" s="3" customFormat="1" x14ac:dyDescent="0.3"/>
    <row r="56" spans="3:11" s="3" customFormat="1" x14ac:dyDescent="0.3"/>
    <row r="57" spans="3:11" s="3" customFormat="1" x14ac:dyDescent="0.3"/>
    <row r="58" spans="3:11" s="3" customFormat="1" x14ac:dyDescent="0.3"/>
  </sheetData>
  <sheetProtection algorithmName="SHA-512" hashValue="NUhKWkQ/+mf8MohQZWHJmkXNisJ0gnnpvtZux68rdRXw9sGmA/W4X+klbTQMOHV/i2DbpErD3HvezH1Ks3D/bg==" saltValue="svjMuxaxhL4pvAN7301sBg==" spinCount="100000" sheet="1" formatCells="0" formatColumns="0" formatRows="0"/>
  <mergeCells count="8">
    <mergeCell ref="B34:B42"/>
    <mergeCell ref="C5:F5"/>
    <mergeCell ref="G5:J5"/>
    <mergeCell ref="K5:N5"/>
    <mergeCell ref="O5:R5"/>
    <mergeCell ref="B2:B3"/>
    <mergeCell ref="D2:F2"/>
    <mergeCell ref="D3:F3"/>
  </mergeCells>
  <dataValidations count="4">
    <dataValidation type="whole" allowBlank="1" showInputMessage="1" showErrorMessage="1" error="999 Milyardan büyük değer girilemez." sqref="D8:F8 H8:J8 L8:N8 P8:R8">
      <formula1>0</formula1>
      <formula2>999000000000</formula2>
    </dataValidation>
    <dataValidation type="whole" allowBlank="1" showInputMessage="1" showErrorMessage="1" error="0'dan küçük ve 999 Milyardan büyük değer girilemez" sqref="G19 D14:R14 C14 O19 P19:R23 K19 L19:N23 D19:F23 H19:J23 C19">
      <formula1>0</formula1>
      <formula2>999000000000</formula2>
    </dataValidation>
    <dataValidation type="decimal" allowBlank="1" showInputMessage="1" showErrorMessage="1" errorTitle="Hata" error="Lütfen girilen değeri kontrol ediniz. Girilen tutar 0'dan küçük ve 999 milyardan büyük olamaz." sqref="C8:C13 C20:C23 O8 K8 G8 C15:R18 C24:R25 O20:O23 K20:K23 G20:G23 D9:J13 L9:R13 K10:K13">
      <formula1>0</formula1>
      <formula2>999999999999</formula2>
    </dataValidation>
    <dataValidation type="decimal" allowBlank="1" showErrorMessage="1" errorTitle="Hata" error="Lütfen girilen değeri kontrol ediniz. Girilen tutar 0'dan küçük ve 999 milyardan büyük olamaz." sqref="K9">
      <formula1>0</formula1>
      <formula2>999999999999</formula2>
    </dataValidation>
  </dataValidations>
  <pageMargins left="0.7" right="0.7" top="0.75" bottom="0.75" header="0.3" footer="0.3"/>
  <pageSetup paperSize="9" scale="4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6"/>
  <sheetViews>
    <sheetView showGridLines="0" zoomScaleNormal="100" workbookViewId="0">
      <pane xSplit="2" ySplit="6" topLeftCell="C7" activePane="bottomRight" state="frozen"/>
      <selection activeCell="C34" sqref="C34"/>
      <selection pane="topRight" activeCell="C34" sqref="C34"/>
      <selection pane="bottomLeft" activeCell="C34" sqref="C34"/>
      <selection pane="bottomRight"/>
    </sheetView>
  </sheetViews>
  <sheetFormatPr defaultColWidth="8.77734375" defaultRowHeight="13.2" x14ac:dyDescent="0.3"/>
  <cols>
    <col min="1" max="1" width="4.6640625" style="3" customWidth="1"/>
    <col min="2" max="2" width="46.109375" style="3" customWidth="1"/>
    <col min="3" max="18" width="15.44140625" style="3" customWidth="1"/>
    <col min="19" max="27" width="12" style="3" customWidth="1"/>
    <col min="28" max="16384" width="8.77734375" style="3"/>
  </cols>
  <sheetData>
    <row r="1" spans="1:18" ht="13.95" customHeight="1" thickBot="1" x14ac:dyDescent="0.35">
      <c r="A1" s="26" t="s">
        <v>164</v>
      </c>
    </row>
    <row r="2" spans="1:18" s="37" customFormat="1" ht="15.6" thickTop="1" x14ac:dyDescent="0.3">
      <c r="B2" s="235">
        <f>'Ön Bilgiler'!$D$10</f>
        <v>44197</v>
      </c>
      <c r="C2" s="73" t="s">
        <v>111</v>
      </c>
      <c r="D2" s="237" t="str">
        <f>IF('Ön Bilgiler'!D6=0,"Ön bilgiler sekmesinden vergi numarası giriniz.",'Ön Bilgiler'!D6)</f>
        <v>Ön bilgiler sekmesinden vergi numarası giriniz.</v>
      </c>
      <c r="E2" s="237"/>
      <c r="F2" s="238"/>
      <c r="G2" s="83"/>
      <c r="H2" s="84"/>
      <c r="I2" s="84"/>
    </row>
    <row r="3" spans="1:18" s="37" customFormat="1" ht="15.6" thickBot="1" x14ac:dyDescent="0.35">
      <c r="B3" s="236"/>
      <c r="C3" s="74" t="s">
        <v>121</v>
      </c>
      <c r="D3" s="170" t="str">
        <f>IF('Ön Bilgiler'!D4=0,"Ön bilgiler sekmesinden firma unvanı giriniz.",'Ön Bilgiler'!D4)</f>
        <v>Ön bilgiler sekmesinden firma unvanı giriniz.</v>
      </c>
      <c r="E3" s="75"/>
      <c r="F3" s="75"/>
      <c r="G3" s="85"/>
      <c r="H3" s="86"/>
      <c r="I3" s="87"/>
    </row>
    <row r="4" spans="1:18" ht="13.95" customHeight="1" thickTop="1" thickBot="1" x14ac:dyDescent="0.35">
      <c r="B4" s="26" t="s">
        <v>9</v>
      </c>
    </row>
    <row r="5" spans="1:18" s="78" customFormat="1" ht="21" customHeight="1" thickTop="1" x14ac:dyDescent="0.3">
      <c r="B5" s="80"/>
      <c r="C5" s="232" t="s">
        <v>37</v>
      </c>
      <c r="D5" s="233"/>
      <c r="E5" s="233"/>
      <c r="F5" s="233"/>
      <c r="G5" s="232" t="s">
        <v>0</v>
      </c>
      <c r="H5" s="233"/>
      <c r="I5" s="233"/>
      <c r="J5" s="234"/>
      <c r="K5" s="232" t="s">
        <v>1</v>
      </c>
      <c r="L5" s="233"/>
      <c r="M5" s="233"/>
      <c r="N5" s="234"/>
      <c r="O5" s="232" t="s">
        <v>2</v>
      </c>
      <c r="P5" s="233"/>
      <c r="Q5" s="233"/>
      <c r="R5" s="234"/>
    </row>
    <row r="6" spans="1:18" s="78" customFormat="1" x14ac:dyDescent="0.3">
      <c r="B6" s="77"/>
      <c r="C6" s="79" t="s">
        <v>18</v>
      </c>
      <c r="D6" s="171" t="s">
        <v>17</v>
      </c>
      <c r="E6" s="171" t="s">
        <v>19</v>
      </c>
      <c r="F6" s="171" t="s">
        <v>20</v>
      </c>
      <c r="G6" s="79" t="s">
        <v>18</v>
      </c>
      <c r="H6" s="171" t="s">
        <v>17</v>
      </c>
      <c r="I6" s="171" t="s">
        <v>19</v>
      </c>
      <c r="J6" s="172" t="s">
        <v>20</v>
      </c>
      <c r="K6" s="79" t="s">
        <v>18</v>
      </c>
      <c r="L6" s="171" t="s">
        <v>17</v>
      </c>
      <c r="M6" s="171" t="s">
        <v>19</v>
      </c>
      <c r="N6" s="172" t="s">
        <v>20</v>
      </c>
      <c r="O6" s="79" t="s">
        <v>18</v>
      </c>
      <c r="P6" s="171" t="s">
        <v>17</v>
      </c>
      <c r="Q6" s="171" t="s">
        <v>19</v>
      </c>
      <c r="R6" s="172" t="s">
        <v>20</v>
      </c>
    </row>
    <row r="7" spans="1:18" ht="13.8" thickBot="1" x14ac:dyDescent="0.35">
      <c r="B7" s="89" t="s">
        <v>6</v>
      </c>
      <c r="C7" s="184">
        <f>C8+C15+C18+C19+C20+C21+C22</f>
        <v>0</v>
      </c>
      <c r="D7" s="185">
        <f t="shared" ref="D7:R7" si="0">D8+D15+D18+D19+D20+D21+D22</f>
        <v>0</v>
      </c>
      <c r="E7" s="185">
        <f t="shared" si="0"/>
        <v>0</v>
      </c>
      <c r="F7" s="186">
        <f t="shared" si="0"/>
        <v>0</v>
      </c>
      <c r="G7" s="184">
        <f t="shared" si="0"/>
        <v>0</v>
      </c>
      <c r="H7" s="185">
        <f t="shared" si="0"/>
        <v>0</v>
      </c>
      <c r="I7" s="185">
        <f t="shared" si="0"/>
        <v>0</v>
      </c>
      <c r="J7" s="187">
        <f t="shared" si="0"/>
        <v>0</v>
      </c>
      <c r="K7" s="184">
        <f t="shared" si="0"/>
        <v>0</v>
      </c>
      <c r="L7" s="185">
        <f t="shared" si="0"/>
        <v>0</v>
      </c>
      <c r="M7" s="185">
        <f t="shared" si="0"/>
        <v>0</v>
      </c>
      <c r="N7" s="187">
        <f t="shared" si="0"/>
        <v>0</v>
      </c>
      <c r="O7" s="184">
        <f t="shared" si="0"/>
        <v>0</v>
      </c>
      <c r="P7" s="185">
        <f t="shared" si="0"/>
        <v>0</v>
      </c>
      <c r="Q7" s="185">
        <f t="shared" si="0"/>
        <v>0</v>
      </c>
      <c r="R7" s="187">
        <f t="shared" si="0"/>
        <v>0</v>
      </c>
    </row>
    <row r="8" spans="1:18" x14ac:dyDescent="0.3">
      <c r="B8" s="88" t="s">
        <v>21</v>
      </c>
      <c r="C8" s="188">
        <f>C9+C12+C13+C14</f>
        <v>0</v>
      </c>
      <c r="D8" s="189">
        <f t="shared" ref="D8:R8" si="1">D9+D12+D13+D14</f>
        <v>0</v>
      </c>
      <c r="E8" s="189">
        <f t="shared" si="1"/>
        <v>0</v>
      </c>
      <c r="F8" s="190">
        <f t="shared" si="1"/>
        <v>0</v>
      </c>
      <c r="G8" s="188">
        <f t="shared" si="1"/>
        <v>0</v>
      </c>
      <c r="H8" s="189">
        <f t="shared" si="1"/>
        <v>0</v>
      </c>
      <c r="I8" s="189">
        <f t="shared" si="1"/>
        <v>0</v>
      </c>
      <c r="J8" s="191">
        <f t="shared" si="1"/>
        <v>0</v>
      </c>
      <c r="K8" s="188">
        <f t="shared" si="1"/>
        <v>0</v>
      </c>
      <c r="L8" s="189">
        <f t="shared" si="1"/>
        <v>0</v>
      </c>
      <c r="M8" s="189">
        <f t="shared" si="1"/>
        <v>0</v>
      </c>
      <c r="N8" s="191">
        <f t="shared" si="1"/>
        <v>0</v>
      </c>
      <c r="O8" s="188">
        <f t="shared" si="1"/>
        <v>0</v>
      </c>
      <c r="P8" s="189">
        <f t="shared" si="1"/>
        <v>0</v>
      </c>
      <c r="Q8" s="189">
        <f t="shared" si="1"/>
        <v>0</v>
      </c>
      <c r="R8" s="191">
        <f t="shared" si="1"/>
        <v>0</v>
      </c>
    </row>
    <row r="9" spans="1:18" x14ac:dyDescent="0.3">
      <c r="B9" s="71" t="s">
        <v>22</v>
      </c>
      <c r="C9" s="192">
        <f>C10+C11</f>
        <v>0</v>
      </c>
      <c r="D9" s="193">
        <f t="shared" ref="D9:R9" si="2">D10+D11</f>
        <v>0</v>
      </c>
      <c r="E9" s="193">
        <f t="shared" si="2"/>
        <v>0</v>
      </c>
      <c r="F9" s="194">
        <f t="shared" si="2"/>
        <v>0</v>
      </c>
      <c r="G9" s="192">
        <f t="shared" si="2"/>
        <v>0</v>
      </c>
      <c r="H9" s="193">
        <f t="shared" si="2"/>
        <v>0</v>
      </c>
      <c r="I9" s="193">
        <f t="shared" si="2"/>
        <v>0</v>
      </c>
      <c r="J9" s="195">
        <f t="shared" si="2"/>
        <v>0</v>
      </c>
      <c r="K9" s="192">
        <f t="shared" si="2"/>
        <v>0</v>
      </c>
      <c r="L9" s="193">
        <f t="shared" si="2"/>
        <v>0</v>
      </c>
      <c r="M9" s="193">
        <f t="shared" si="2"/>
        <v>0</v>
      </c>
      <c r="N9" s="195">
        <f t="shared" si="2"/>
        <v>0</v>
      </c>
      <c r="O9" s="192">
        <f t="shared" si="2"/>
        <v>0</v>
      </c>
      <c r="P9" s="193">
        <f t="shared" si="2"/>
        <v>0</v>
      </c>
      <c r="Q9" s="193">
        <f t="shared" si="2"/>
        <v>0</v>
      </c>
      <c r="R9" s="195">
        <f t="shared" si="2"/>
        <v>0</v>
      </c>
    </row>
    <row r="10" spans="1:18" x14ac:dyDescent="0.3">
      <c r="B10" s="72" t="s">
        <v>23</v>
      </c>
      <c r="C10" s="28"/>
      <c r="D10" s="29"/>
      <c r="E10" s="29"/>
      <c r="F10" s="30"/>
      <c r="G10" s="28"/>
      <c r="H10" s="29"/>
      <c r="I10" s="29"/>
      <c r="J10" s="31"/>
      <c r="K10" s="28"/>
      <c r="L10" s="29"/>
      <c r="M10" s="29"/>
      <c r="N10" s="31"/>
      <c r="O10" s="28"/>
      <c r="P10" s="29"/>
      <c r="Q10" s="29"/>
      <c r="R10" s="31"/>
    </row>
    <row r="11" spans="1:18" x14ac:dyDescent="0.3">
      <c r="B11" s="72" t="s">
        <v>24</v>
      </c>
      <c r="C11" s="28"/>
      <c r="D11" s="29"/>
      <c r="E11" s="29"/>
      <c r="F11" s="30"/>
      <c r="G11" s="28"/>
      <c r="H11" s="29"/>
      <c r="I11" s="29"/>
      <c r="J11" s="31"/>
      <c r="K11" s="28"/>
      <c r="L11" s="29"/>
      <c r="M11" s="29"/>
      <c r="N11" s="31"/>
      <c r="O11" s="28"/>
      <c r="P11" s="29"/>
      <c r="Q11" s="29"/>
      <c r="R11" s="31"/>
    </row>
    <row r="12" spans="1:18" x14ac:dyDescent="0.3">
      <c r="B12" s="71" t="s">
        <v>25</v>
      </c>
      <c r="C12" s="28"/>
      <c r="D12" s="29"/>
      <c r="E12" s="29"/>
      <c r="F12" s="30"/>
      <c r="G12" s="28"/>
      <c r="H12" s="29"/>
      <c r="I12" s="29"/>
      <c r="J12" s="31"/>
      <c r="K12" s="28"/>
      <c r="L12" s="29"/>
      <c r="M12" s="29"/>
      <c r="N12" s="31"/>
      <c r="O12" s="28"/>
      <c r="P12" s="29"/>
      <c r="Q12" s="29"/>
      <c r="R12" s="31"/>
    </row>
    <row r="13" spans="1:18" x14ac:dyDescent="0.3">
      <c r="B13" s="71" t="s">
        <v>26</v>
      </c>
      <c r="C13" s="28"/>
      <c r="D13" s="29"/>
      <c r="E13" s="29"/>
      <c r="F13" s="30"/>
      <c r="G13" s="28"/>
      <c r="H13" s="29"/>
      <c r="I13" s="29"/>
      <c r="J13" s="31"/>
      <c r="K13" s="28"/>
      <c r="L13" s="29"/>
      <c r="M13" s="29"/>
      <c r="N13" s="31"/>
      <c r="O13" s="28"/>
      <c r="P13" s="29"/>
      <c r="Q13" s="29"/>
      <c r="R13" s="31"/>
    </row>
    <row r="14" spans="1:18" x14ac:dyDescent="0.3">
      <c r="B14" s="71" t="s">
        <v>27</v>
      </c>
      <c r="C14" s="28"/>
      <c r="D14" s="29"/>
      <c r="E14" s="29"/>
      <c r="F14" s="30"/>
      <c r="G14" s="28"/>
      <c r="H14" s="29"/>
      <c r="I14" s="29"/>
      <c r="J14" s="31"/>
      <c r="K14" s="28"/>
      <c r="L14" s="29"/>
      <c r="M14" s="29"/>
      <c r="N14" s="31"/>
      <c r="O14" s="28"/>
      <c r="P14" s="29"/>
      <c r="Q14" s="29"/>
      <c r="R14" s="31"/>
    </row>
    <row r="15" spans="1:18" x14ac:dyDescent="0.3">
      <c r="B15" s="70" t="s">
        <v>28</v>
      </c>
      <c r="C15" s="192">
        <f>C16+C17</f>
        <v>0</v>
      </c>
      <c r="D15" s="193">
        <f t="shared" ref="D15:R15" si="3">D16+D17</f>
        <v>0</v>
      </c>
      <c r="E15" s="193">
        <f t="shared" si="3"/>
        <v>0</v>
      </c>
      <c r="F15" s="194">
        <f t="shared" si="3"/>
        <v>0</v>
      </c>
      <c r="G15" s="192">
        <f t="shared" si="3"/>
        <v>0</v>
      </c>
      <c r="H15" s="193">
        <f t="shared" si="3"/>
        <v>0</v>
      </c>
      <c r="I15" s="193">
        <f t="shared" si="3"/>
        <v>0</v>
      </c>
      <c r="J15" s="195">
        <f t="shared" si="3"/>
        <v>0</v>
      </c>
      <c r="K15" s="192">
        <f t="shared" si="3"/>
        <v>0</v>
      </c>
      <c r="L15" s="193">
        <f t="shared" si="3"/>
        <v>0</v>
      </c>
      <c r="M15" s="193">
        <f t="shared" si="3"/>
        <v>0</v>
      </c>
      <c r="N15" s="195">
        <f t="shared" si="3"/>
        <v>0</v>
      </c>
      <c r="O15" s="192">
        <f t="shared" si="3"/>
        <v>0</v>
      </c>
      <c r="P15" s="193">
        <f t="shared" si="3"/>
        <v>0</v>
      </c>
      <c r="Q15" s="193">
        <f t="shared" si="3"/>
        <v>0</v>
      </c>
      <c r="R15" s="195">
        <f t="shared" si="3"/>
        <v>0</v>
      </c>
    </row>
    <row r="16" spans="1:18" x14ac:dyDescent="0.3">
      <c r="B16" s="71" t="s">
        <v>29</v>
      </c>
      <c r="C16" s="28"/>
      <c r="D16" s="29"/>
      <c r="E16" s="29"/>
      <c r="F16" s="30"/>
      <c r="G16" s="28"/>
      <c r="H16" s="29"/>
      <c r="I16" s="29"/>
      <c r="J16" s="31"/>
      <c r="K16" s="28"/>
      <c r="L16" s="29"/>
      <c r="M16" s="29"/>
      <c r="N16" s="31"/>
      <c r="O16" s="28"/>
      <c r="P16" s="29"/>
      <c r="Q16" s="29"/>
      <c r="R16" s="31"/>
    </row>
    <row r="17" spans="2:18" x14ac:dyDescent="0.3">
      <c r="B17" s="71" t="s">
        <v>30</v>
      </c>
      <c r="C17" s="28"/>
      <c r="D17" s="29"/>
      <c r="E17" s="29"/>
      <c r="F17" s="30"/>
      <c r="G17" s="28"/>
      <c r="H17" s="29"/>
      <c r="I17" s="29"/>
      <c r="J17" s="31"/>
      <c r="K17" s="28"/>
      <c r="L17" s="29"/>
      <c r="M17" s="29"/>
      <c r="N17" s="31"/>
      <c r="O17" s="28"/>
      <c r="P17" s="29"/>
      <c r="Q17" s="29"/>
      <c r="R17" s="31"/>
    </row>
    <row r="18" spans="2:18" x14ac:dyDescent="0.3">
      <c r="B18" s="70" t="s">
        <v>31</v>
      </c>
      <c r="C18" s="28"/>
      <c r="D18" s="29"/>
      <c r="E18" s="29"/>
      <c r="F18" s="30"/>
      <c r="G18" s="28"/>
      <c r="H18" s="29"/>
      <c r="I18" s="29"/>
      <c r="J18" s="31"/>
      <c r="K18" s="28"/>
      <c r="L18" s="29"/>
      <c r="M18" s="29"/>
      <c r="N18" s="31"/>
      <c r="O18" s="28"/>
      <c r="P18" s="29"/>
      <c r="Q18" s="29"/>
      <c r="R18" s="31"/>
    </row>
    <row r="19" spans="2:18" x14ac:dyDescent="0.3">
      <c r="B19" s="70" t="s">
        <v>32</v>
      </c>
      <c r="C19" s="28"/>
      <c r="D19" s="29"/>
      <c r="E19" s="29"/>
      <c r="F19" s="30"/>
      <c r="G19" s="28"/>
      <c r="H19" s="29"/>
      <c r="I19" s="29"/>
      <c r="J19" s="31"/>
      <c r="K19" s="28"/>
      <c r="L19" s="29"/>
      <c r="M19" s="29"/>
      <c r="N19" s="31"/>
      <c r="O19" s="28"/>
      <c r="P19" s="29"/>
      <c r="Q19" s="29"/>
      <c r="R19" s="31"/>
    </row>
    <row r="20" spans="2:18" x14ac:dyDescent="0.3">
      <c r="B20" s="70" t="s">
        <v>33</v>
      </c>
      <c r="C20" s="28"/>
      <c r="D20" s="29"/>
      <c r="E20" s="29"/>
      <c r="F20" s="30"/>
      <c r="G20" s="28"/>
      <c r="H20" s="29"/>
      <c r="I20" s="29"/>
      <c r="J20" s="31"/>
      <c r="K20" s="28"/>
      <c r="L20" s="29"/>
      <c r="M20" s="29"/>
      <c r="N20" s="31"/>
      <c r="O20" s="28"/>
      <c r="P20" s="29"/>
      <c r="Q20" s="29"/>
      <c r="R20" s="31"/>
    </row>
    <row r="21" spans="2:18" x14ac:dyDescent="0.3">
      <c r="B21" s="70" t="s">
        <v>63</v>
      </c>
      <c r="C21" s="28"/>
      <c r="D21" s="29"/>
      <c r="E21" s="29"/>
      <c r="F21" s="30"/>
      <c r="G21" s="28"/>
      <c r="H21" s="29"/>
      <c r="I21" s="29"/>
      <c r="J21" s="31"/>
      <c r="K21" s="28"/>
      <c r="L21" s="29"/>
      <c r="M21" s="29"/>
      <c r="N21" s="31"/>
      <c r="O21" s="28"/>
      <c r="P21" s="29"/>
      <c r="Q21" s="29"/>
      <c r="R21" s="31"/>
    </row>
    <row r="22" spans="2:18" x14ac:dyDescent="0.3">
      <c r="B22" s="70" t="s">
        <v>130</v>
      </c>
      <c r="C22" s="32"/>
      <c r="D22" s="33"/>
      <c r="E22" s="33"/>
      <c r="F22" s="34"/>
      <c r="G22" s="32"/>
      <c r="H22" s="33"/>
      <c r="I22" s="33"/>
      <c r="J22" s="35"/>
      <c r="K22" s="32"/>
      <c r="L22" s="33"/>
      <c r="M22" s="33"/>
      <c r="N22" s="35"/>
      <c r="O22" s="32"/>
      <c r="P22" s="33"/>
      <c r="Q22" s="33"/>
      <c r="R22" s="35"/>
    </row>
    <row r="23" spans="2:18" ht="13.8" thickBot="1" x14ac:dyDescent="0.35">
      <c r="B23" s="36" t="s">
        <v>5</v>
      </c>
      <c r="C23" s="196">
        <f>'Aktif Kalemler'!C7-'Pasif Kalemler'!C7</f>
        <v>0</v>
      </c>
      <c r="D23" s="197">
        <f>'Aktif Kalemler'!D7-'Pasif Kalemler'!D7</f>
        <v>0</v>
      </c>
      <c r="E23" s="197">
        <f>'Aktif Kalemler'!E7-'Pasif Kalemler'!E7</f>
        <v>0</v>
      </c>
      <c r="F23" s="198">
        <f>'Aktif Kalemler'!F7-'Pasif Kalemler'!F7</f>
        <v>0</v>
      </c>
      <c r="G23" s="196">
        <f>'Aktif Kalemler'!G7-'Pasif Kalemler'!G7</f>
        <v>0</v>
      </c>
      <c r="H23" s="197">
        <f>'Aktif Kalemler'!H7-'Pasif Kalemler'!H7</f>
        <v>0</v>
      </c>
      <c r="I23" s="197">
        <f>'Aktif Kalemler'!I7-'Pasif Kalemler'!I7</f>
        <v>0</v>
      </c>
      <c r="J23" s="199">
        <f>'Aktif Kalemler'!J7-'Pasif Kalemler'!J7</f>
        <v>0</v>
      </c>
      <c r="K23" s="196">
        <f>'Aktif Kalemler'!K7-'Pasif Kalemler'!K7</f>
        <v>0</v>
      </c>
      <c r="L23" s="197">
        <f>'Aktif Kalemler'!L7-'Pasif Kalemler'!L7</f>
        <v>0</v>
      </c>
      <c r="M23" s="197">
        <f>'Aktif Kalemler'!M7-'Pasif Kalemler'!M7</f>
        <v>0</v>
      </c>
      <c r="N23" s="199">
        <f>'Aktif Kalemler'!N7-'Pasif Kalemler'!N7</f>
        <v>0</v>
      </c>
      <c r="O23" s="196">
        <f>'Aktif Kalemler'!O7-'Pasif Kalemler'!O7</f>
        <v>0</v>
      </c>
      <c r="P23" s="197">
        <f>'Aktif Kalemler'!P7-'Pasif Kalemler'!P7</f>
        <v>0</v>
      </c>
      <c r="Q23" s="197">
        <f>'Aktif Kalemler'!Q7-'Pasif Kalemler'!Q7</f>
        <v>0</v>
      </c>
      <c r="R23" s="199">
        <f>'Aktif Kalemler'!R7-'Pasif Kalemler'!R7</f>
        <v>0</v>
      </c>
    </row>
    <row r="24" spans="2:18" ht="13.8" thickTop="1" x14ac:dyDescent="0.3">
      <c r="B24" s="14"/>
    </row>
    <row r="25" spans="2:18" ht="39.6" x14ac:dyDescent="0.3">
      <c r="B25" s="173" t="s">
        <v>152</v>
      </c>
    </row>
    <row r="27" spans="2:18" ht="13.8" thickBot="1" x14ac:dyDescent="0.35">
      <c r="B27" s="3" t="s">
        <v>136</v>
      </c>
    </row>
    <row r="28" spans="2:18" ht="18.600000000000001" customHeight="1" thickBot="1" x14ac:dyDescent="0.35">
      <c r="B28" s="114" t="s">
        <v>120</v>
      </c>
      <c r="C28" s="115"/>
      <c r="D28" s="116"/>
      <c r="E28" s="116"/>
      <c r="F28" s="117"/>
      <c r="G28" s="118"/>
      <c r="H28" s="116"/>
      <c r="I28" s="116"/>
      <c r="J28" s="117"/>
      <c r="K28" s="118"/>
      <c r="L28" s="116"/>
      <c r="M28" s="116"/>
      <c r="N28" s="117"/>
      <c r="O28" s="118"/>
      <c r="P28" s="116"/>
      <c r="Q28" s="116"/>
      <c r="R28" s="119"/>
    </row>
    <row r="29" spans="2:18" x14ac:dyDescent="0.3">
      <c r="B29" s="5"/>
      <c r="C29" s="5"/>
      <c r="D29" s="5"/>
      <c r="E29" s="5"/>
      <c r="F29" s="5"/>
      <c r="G29" s="5"/>
      <c r="H29" s="5"/>
      <c r="I29" s="5"/>
      <c r="J29" s="5"/>
      <c r="K29" s="5"/>
      <c r="L29" s="5"/>
      <c r="M29" s="5"/>
      <c r="N29" s="5"/>
      <c r="O29" s="5"/>
      <c r="P29" s="5"/>
      <c r="Q29" s="5"/>
      <c r="R29" s="5"/>
    </row>
    <row r="30" spans="2:18" x14ac:dyDescent="0.3">
      <c r="B30" s="5"/>
      <c r="C30" s="5"/>
      <c r="D30" s="5"/>
      <c r="E30" s="5"/>
      <c r="F30" s="5"/>
      <c r="G30" s="5"/>
      <c r="H30" s="5"/>
      <c r="I30" s="5"/>
      <c r="J30" s="5"/>
      <c r="K30" s="5"/>
      <c r="L30" s="5"/>
      <c r="M30" s="5"/>
      <c r="N30" s="5"/>
      <c r="O30" s="5"/>
      <c r="P30" s="5"/>
      <c r="Q30" s="5"/>
      <c r="R30" s="5"/>
    </row>
    <row r="31" spans="2:18" x14ac:dyDescent="0.3">
      <c r="B31" s="5" t="s">
        <v>40</v>
      </c>
    </row>
    <row r="32" spans="2:18" x14ac:dyDescent="0.3">
      <c r="B32" s="82" t="s">
        <v>41</v>
      </c>
    </row>
    <row r="33" spans="2:14" ht="15.75" customHeight="1" x14ac:dyDescent="0.3">
      <c r="B33" s="82" t="s">
        <v>42</v>
      </c>
    </row>
    <row r="35" spans="2:14" s="37" customFormat="1" ht="25.95" customHeight="1" x14ac:dyDescent="0.3">
      <c r="B35" s="4" t="s">
        <v>53</v>
      </c>
      <c r="C35" s="4" t="str">
        <f ca="1">IF(SUM(Kontrol!C3:C19)&gt;0,"Lütfen Türk Lirası değerleri kontrol ediniz:","-")</f>
        <v>Lütfen Türk Lirası değerleri kontrol ediniz:</v>
      </c>
      <c r="D35" s="38"/>
      <c r="E35" s="38"/>
      <c r="F35" s="38"/>
      <c r="G35" s="38"/>
      <c r="H35" s="38"/>
      <c r="I35" s="38"/>
      <c r="J35" s="38"/>
      <c r="K35" s="4" t="str">
        <f ca="1">IF(SUM(Kontrol!C21:C2823)&gt;0,"Lütfen Yabancı Para değerleri kontrol ediniz:","-")</f>
        <v>Lütfen Yabancı Para değerleri kontrol ediniz:</v>
      </c>
      <c r="L35" s="38"/>
      <c r="M35" s="38"/>
      <c r="N35" s="38"/>
    </row>
    <row r="36" spans="2:14" x14ac:dyDescent="0.3">
      <c r="B36" s="231" t="s">
        <v>151</v>
      </c>
      <c r="C36" s="3" t="str">
        <f ca="1">IF(Kontrol!C43=1,CONCATENATE("Türk Lirası cinsinden "&amp;B7," kaleminin değeri boş bırakıldı."),IF(Kontrol!C43=2,CONCATENATE("Türk Lirası cinsinden "&amp;B7," kalemi değeri 50 Milyar TL'den büyük girildi"),""))</f>
        <v>Türk Lirası cinsinden II- PASİF (KAYNAKLAR) TOPLAMI kaleminin değeri boş bırakıldı.</v>
      </c>
      <c r="K36" s="3" t="str">
        <f ca="1">IF(Kontrol!C62=1,CONCATENATE("Yabancı para cinsinden "&amp;B7," kaleminin değeri boş bırakıldı."),IF(Kontrol!C62=2,CONCATENATE("Yabancı para cinsinden "&amp;B7," kalemi değeri 50 Milyar TL'den büyük girildi"),""))</f>
        <v>Yabancı para cinsinden II- PASİF (KAYNAKLAR) TOPLAMI kaleminin değeri boş bırakıldı.</v>
      </c>
    </row>
    <row r="37" spans="2:14" x14ac:dyDescent="0.3">
      <c r="B37" s="231"/>
      <c r="C37" s="3" t="str">
        <f ca="1">IF(Kontrol!C44=1,CONCATENATE("Türk Lirası cinsinden "&amp;B8," kaleminin değeri boş bırakıldı."),IF(Kontrol!C44=2,CONCATENATE("Türk Lirası cinsinden "&amp;B8," kalemi değeri 50 Milyar TL'den büyük girildi"),""))</f>
        <v>Türk Lirası cinsinden 1.Mali Borçlar kaleminin değeri boş bırakıldı.</v>
      </c>
      <c r="K37" s="3" t="str">
        <f ca="1">IF(Kontrol!C63=1,CONCATENATE("Yabancı para cinsinden "&amp;B8," kaleminin değeri boş bırakıldı."),IF(Kontrol!C63=2,CONCATENATE("Yabancı para cinsinden "&amp;B8," kalemi değeri 50 Milyar TL'den büyük girildi"),""))</f>
        <v>Yabancı para cinsinden 1.Mali Borçlar kaleminin değeri boş bırakıldı.</v>
      </c>
    </row>
    <row r="38" spans="2:14" x14ac:dyDescent="0.3">
      <c r="B38" s="231"/>
      <c r="C38" s="3" t="str">
        <f ca="1">IF(Kontrol!C45=1,CONCATENATE("Türk Lirası cinsinden "&amp;B9," kaleminin değeri boş bırakıldı."),IF(Kontrol!C45=2,CONCATENATE("Türk Lirası cinsinden "&amp;B9," kalemi değeri 50 Milyar TL'den büyük girildi"),""))</f>
        <v>Türk Lirası cinsinden 1.1. Krediler kaleminin değeri boş bırakıldı.</v>
      </c>
      <c r="K38" s="3" t="str">
        <f ca="1">IF(Kontrol!C64=1,CONCATENATE("Yabancı para cinsinden "&amp;B9," kaleminin değeri boş bırakıldı."),IF(Kontrol!C64=2,CONCATENATE("Yabancı para cinsinden "&amp;B9," kalemi değeri 50 Milyar TL'den büyük girildi"),""))</f>
        <v>Yabancı para cinsinden 1.1. Krediler kaleminin değeri boş bırakıldı.</v>
      </c>
    </row>
    <row r="39" spans="2:14" x14ac:dyDescent="0.3">
      <c r="B39" s="231"/>
      <c r="C39" s="3" t="str">
        <f ca="1">IF(Kontrol!C46=1,CONCATENATE("Türk Lirası cinsinden "&amp;B10," kaleminin değeri boş bırakıldı."),IF(Kontrol!C46=2,CONCATENATE("Türk Lirası cinsinden "&amp;B10," kalemi değeri 50 Milyar TL'den büyük girildi"),""))</f>
        <v>Türk Lirası cinsinden 1.1.1. Yurtiçi Krediler kaleminin değeri boş bırakıldı.</v>
      </c>
      <c r="K39" s="3" t="str">
        <f ca="1">IF(Kontrol!C65=1,CONCATENATE("Yabancı para cinsinden "&amp;B10," kaleminin değeri boş bırakıldı."),IF(Kontrol!C65=2,CONCATENATE("Yabancı para cinsinden "&amp;B10," kalemi değeri 50 Milyar TL'den büyük girildi"),""))</f>
        <v>Yabancı para cinsinden 1.1.1. Yurtiçi Krediler kaleminin değeri boş bırakıldı.</v>
      </c>
    </row>
    <row r="40" spans="2:14" x14ac:dyDescent="0.3">
      <c r="B40" s="231"/>
      <c r="C40" s="3" t="str">
        <f ca="1">IF(Kontrol!C47=1,CONCATENATE("Türk Lirası cinsinden "&amp;B11," kaleminin değeri boş bırakıldı."),IF(Kontrol!C47=2,CONCATENATE("Türk Lirası cinsinden "&amp;B11," kalemi değeri 50 Milyar TL'den büyük girildi"),""))</f>
        <v>Türk Lirası cinsinden 1.1.2. Yurtdışı Krediler kaleminin değeri boş bırakıldı.</v>
      </c>
      <c r="K40" s="3" t="str">
        <f ca="1">IF(Kontrol!C66=1,CONCATENATE("Yabancı para cinsinden "&amp;B11," kaleminin değeri boş bırakıldı."),IF(Kontrol!C66=2,CONCATENATE("Yabancı para cinsinden "&amp;B11," kalemi değeri 50 Milyar TL'den büyük girildi"),""))</f>
        <v>Yabancı para cinsinden 1.1.2. Yurtdışı Krediler kaleminin değeri boş bırakıldı.</v>
      </c>
    </row>
    <row r="41" spans="2:14" x14ac:dyDescent="0.3">
      <c r="B41" s="231"/>
      <c r="C41" s="3" t="str">
        <f ca="1">IF(Kontrol!C48=1,CONCATENATE("Türk Lirası cinsinden "&amp;B12," kaleminin değeri boş bırakıldı."),IF(Kontrol!C48=2,CONCATENATE("Türk Lirası cinsinden "&amp;B12," kalemi değeri 50 Milyar TL'den büyük girildi"),""))</f>
        <v>Türk Lirası cinsinden 1.2. Finansal Kiralama Borçları kaleminin değeri boş bırakıldı.</v>
      </c>
      <c r="K41" s="3" t="str">
        <f ca="1">IF(Kontrol!C67=1,CONCATENATE("Yabancı para cinsinden "&amp;B12," kaleminin değeri boş bırakıldı."),IF(Kontrol!C67=2,CONCATENATE("Yabancı para cinsinden "&amp;B12," kalemi değeri 50 Milyar TL'den büyük girildi"),""))</f>
        <v>Yabancı para cinsinden 1.2. Finansal Kiralama Borçları kaleminin değeri boş bırakıldı.</v>
      </c>
    </row>
    <row r="42" spans="2:14" x14ac:dyDescent="0.3">
      <c r="B42" s="231"/>
      <c r="C42" s="3" t="str">
        <f ca="1">IF(Kontrol!C49=1,CONCATENATE("Türk Lirası cinsinden "&amp;B13," kaleminin değeri boş bırakıldı."),IF(Kontrol!C49=2,CONCATENATE("Türk Lirası cinsinden "&amp;B13," kalemi değeri 50 Milyar TL'den büyük girildi"),""))</f>
        <v>Türk Lirası cinsinden 1.3. Çıkarılmış Menkul Kıymetler kaleminin değeri boş bırakıldı.</v>
      </c>
      <c r="K42" s="3" t="str">
        <f ca="1">IF(Kontrol!C68=1,CONCATENATE("Yabancı para cinsinden "&amp;B13," kaleminin değeri boş bırakıldı."),IF(Kontrol!C68=2,CONCATENATE("Yabancı para cinsinden "&amp;B13," kalemi değeri 50 Milyar TL'den büyük girildi"),""))</f>
        <v>Yabancı para cinsinden 1.3. Çıkarılmış Menkul Kıymetler kaleminin değeri boş bırakıldı.</v>
      </c>
    </row>
    <row r="43" spans="2:14" x14ac:dyDescent="0.3">
      <c r="B43" s="231"/>
      <c r="C43" s="3" t="str">
        <f ca="1">IF(Kontrol!C50=1,CONCATENATE("Türk Lirası cinsinden "&amp;B14," kaleminin değeri boş bırakıldı."),IF(Kontrol!C50=2,CONCATENATE("Türk Lirası cinsinden "&amp;B14," kalemi değeri 50 Milyar TL'den büyük girildi"),""))</f>
        <v>Türk Lirası cinsinden 1.4. Diğer Mali Borçlar kaleminin değeri boş bırakıldı.</v>
      </c>
      <c r="K43" s="3" t="str">
        <f ca="1">IF(Kontrol!C69=1,CONCATENATE("Yabancı para cinsinden "&amp;B14," kaleminin değeri boş bırakıldı."),IF(Kontrol!C69=2,CONCATENATE("Yabancı para cinsinden "&amp;B14," kalemi değeri 50 Milyar TL'den büyük girildi"),""))</f>
        <v>Yabancı para cinsinden 1.4. Diğer Mali Borçlar kaleminin değeri boş bırakıldı.</v>
      </c>
    </row>
    <row r="44" spans="2:14" x14ac:dyDescent="0.3">
      <c r="B44" s="231"/>
      <c r="C44" s="3" t="str">
        <f ca="1">IF(Kontrol!C51=1,CONCATENATE("Türk Lirası cinsinden "&amp;B15," kaleminin değeri boş bırakıldı."),IF(Kontrol!C51=2,CONCATENATE("Türk Lirası cinsinden "&amp;B15," kalemi değeri 50 Milyar TL'den büyük girildi"),""))</f>
        <v>Türk Lirası cinsinden 2. Ticari Borçlar kaleminin değeri boş bırakıldı.</v>
      </c>
      <c r="K44" s="3" t="str">
        <f ca="1">IF(Kontrol!C70=1,CONCATENATE("Yabancı para cinsinden "&amp;B15," kaleminin değeri boş bırakıldı."),IF(Kontrol!C70=2,CONCATENATE("Yabancı para cinsinden "&amp;B15," kalemi değeri 50 Milyar TL'den büyük girildi"),""))</f>
        <v>Yabancı para cinsinden 2. Ticari Borçlar kaleminin değeri boş bırakıldı.</v>
      </c>
    </row>
    <row r="45" spans="2:14" x14ac:dyDescent="0.3">
      <c r="C45" s="3" t="str">
        <f ca="1">IF(Kontrol!C52=1,CONCATENATE("Türk Lirası cinsinden "&amp;B16," kaleminin değeri boş bırakıldı."),IF(Kontrol!C52=2,CONCATENATE("Türk Lirası cinsinden "&amp;B16," kalemi değeri 50 Milyar TL'den büyük girildi"),""))</f>
        <v>Türk Lirası cinsinden 2.1. Yurtiçi Ticari Borçlar kaleminin değeri boş bırakıldı.</v>
      </c>
      <c r="K45" s="3" t="str">
        <f ca="1">IF(Kontrol!C71=1,CONCATENATE("Yabancı para cinsinden "&amp;B16," kaleminin değeri boş bırakıldı."),IF(Kontrol!C71=2,CONCATENATE("Yabancı para cinsinden "&amp;B16," kalemi değeri 50 Milyar TL'den büyük girildi"),""))</f>
        <v>Yabancı para cinsinden 2.1. Yurtiçi Ticari Borçlar kaleminin değeri boş bırakıldı.</v>
      </c>
    </row>
    <row r="46" spans="2:14" x14ac:dyDescent="0.3">
      <c r="C46" s="3" t="str">
        <f ca="1">IF(Kontrol!C53=1,CONCATENATE("Türk Lirası cinsinden "&amp;B17," kaleminin değeri boş bırakıldı."),IF(Kontrol!C53=2,CONCATENATE("Türk Lirası cinsinden "&amp;B17," kalemi değeri 50 Milyar TL'den büyük girildi"),""))</f>
        <v>Türk Lirası cinsinden 2.2. Yurtdışı Ticari Borçlar kaleminin değeri boş bırakıldı.</v>
      </c>
      <c r="K46" s="3" t="str">
        <f ca="1">IF(Kontrol!C72=1,CONCATENATE("Yabancı para cinsinden "&amp;B17," kaleminin değeri boş bırakıldı."),IF(Kontrol!C72=2,CONCATENATE("Yabancı para cinsinden "&amp;B17," kalemi değeri 50 Milyar TL'den büyük girildi"),""))</f>
        <v>Yabancı para cinsinden 2.2. Yurtdışı Ticari Borçlar kaleminin değeri boş bırakıldı.</v>
      </c>
    </row>
    <row r="47" spans="2:14" x14ac:dyDescent="0.3">
      <c r="C47" s="3" t="str">
        <f ca="1">IF(Kontrol!C54=1,CONCATENATE("Türk Lirası cinsinden "&amp;B18," kaleminin değeri boş bırakıldı."),IF(Kontrol!C54=2,CONCATENATE("Türk Lirası cinsinden "&amp;B18," kalemi değeri 50 Milyar TL'den büyük girildi"),""))</f>
        <v>Türk Lirası cinsinden 3. Ortaklara, İştiraklere ve Bağlı Ortaklıklara Borçlar kaleminin değeri boş bırakıldı.</v>
      </c>
      <c r="D47" s="5"/>
      <c r="E47" s="5"/>
      <c r="F47" s="5"/>
      <c r="G47" s="5"/>
      <c r="H47" s="5"/>
      <c r="I47" s="5"/>
      <c r="J47" s="5"/>
      <c r="K47" s="3" t="str">
        <f ca="1">IF(Kontrol!C73=1,CONCATENATE("Yabancı para cinsinden "&amp;B18," kaleminin değeri boş bırakıldı."),IF(Kontrol!C73=2,CONCATENATE("Yabancı para cinsinden "&amp;B18," kalemi değeri 50 Milyar TL'den büyük girildi"),""))</f>
        <v>Yabancı para cinsinden 3. Ortaklara, İştiraklere ve Bağlı Ortaklıklara Borçlar kaleminin değeri boş bırakıldı.</v>
      </c>
      <c r="L47" s="5"/>
      <c r="M47" s="5"/>
      <c r="N47" s="5"/>
    </row>
    <row r="48" spans="2:14" x14ac:dyDescent="0.3">
      <c r="C48" s="3" t="str">
        <f ca="1">IF(Kontrol!C55=1,CONCATENATE("Türk Lirası cinsinden "&amp;B19," kaleminin değeri boş bırakıldı."),IF(Kontrol!C55=2,CONCATENATE("Türk Lirası cinsinden "&amp;B19," kalemi değeri 50 Milyar TL'den büyük girildi"),""))</f>
        <v>Türk Lirası cinsinden 4. Diğer Borçlar kaleminin değeri boş bırakıldı.</v>
      </c>
      <c r="D48" s="5"/>
      <c r="E48" s="5"/>
      <c r="F48" s="5"/>
      <c r="G48" s="5"/>
      <c r="H48" s="5"/>
      <c r="I48" s="5"/>
      <c r="J48" s="5"/>
      <c r="K48" s="3" t="str">
        <f ca="1">IF(Kontrol!C74=1,CONCATENATE("Yabancı para cinsinden "&amp;B19," kaleminin değeri boş bırakıldı."),IF(Kontrol!C74=2,CONCATENATE("Yabancı para cinsinden "&amp;B19," kalemi değeri 50 Milyar TL'den büyük girildi"),""))</f>
        <v>Yabancı para cinsinden 4. Diğer Borçlar kaleminin değeri boş bırakıldı.</v>
      </c>
      <c r="L48" s="5"/>
      <c r="M48" s="5"/>
      <c r="N48" s="5"/>
    </row>
    <row r="49" spans="3:14" x14ac:dyDescent="0.3">
      <c r="C49" s="3" t="str">
        <f ca="1">IF(Kontrol!C56=1,CONCATENATE("Türk Lirası cinsinden "&amp;B20," kaleminin değeri boş bırakıldı."),IF(Kontrol!C56=2,CONCATENATE("Türk Lirası cinsinden "&amp;B20," kalemi değeri 50 Milyar TL'den büyük girildi"),""))</f>
        <v>Türk Lirası cinsinden 5. Avanslar kaleminin değeri boş bırakıldı.</v>
      </c>
      <c r="D49" s="5"/>
      <c r="E49" s="5"/>
      <c r="F49" s="5"/>
      <c r="G49" s="5"/>
      <c r="H49" s="5"/>
      <c r="I49" s="5"/>
      <c r="J49" s="5"/>
      <c r="K49" s="3" t="str">
        <f ca="1">IF(Kontrol!C75=1,CONCATENATE("Yabancı para cinsinden "&amp;B20," kaleminin değeri boş bırakıldı."),IF(Kontrol!C75=2,CONCATENATE("Yabancı para cinsinden "&amp;B20," kalemi değeri 50 Milyar TL'den büyük girildi"),""))</f>
        <v>Yabancı para cinsinden 5. Avanslar kaleminin değeri boş bırakıldı.</v>
      </c>
      <c r="L49" s="5"/>
      <c r="M49" s="5"/>
      <c r="N49" s="5"/>
    </row>
    <row r="50" spans="3:14" x14ac:dyDescent="0.3">
      <c r="C50" s="3" t="str">
        <f ca="1">IF(Kontrol!C57=1,CONCATENATE("Türk Lirası cinsinden "&amp;B21," kaleminin değeri boş bırakıldı."),IF(Kontrol!C57=2,CONCATENATE("Türk Lirası cinsinden "&amp;B21," kalemi değeri 50 Milyar TL'den büyük girildi"),""))</f>
        <v>Türk Lirası cinsinden 6. Yıllara Yaygın İnşaat ve Onarım Hakedişleri kaleminin değeri boş bırakıldı.</v>
      </c>
      <c r="K50" s="3" t="str">
        <f ca="1">IF(Kontrol!C76=1,CONCATENATE("Yabancı para cinsinden "&amp;B21," kaleminin değeri boş bırakıldı."),IF(Kontrol!C76=2,CONCATENATE("Yabancı para cinsinden "&amp;B21," kalemi değeri 50 Milyar TL'den büyük girildi"),""))</f>
        <v>Yabancı para cinsinden 6. Yıllara Yaygın İnşaat ve Onarım Hakedişleri kaleminin değeri boş bırakıldı.</v>
      </c>
    </row>
    <row r="51" spans="3:14" x14ac:dyDescent="0.3">
      <c r="C51" s="3" t="str">
        <f ca="1">IF(Kontrol!C58=1,CONCATENATE("Türk Lirası cinsinden "&amp;B22," kaleminin değeri boş bırakıldı."),IF(Kontrol!C58=2,CONCATENATE("Türk Lirası cinsinden "&amp;B22," kalemi değeri 50 Milyar TL'den büyük girildi"),""))</f>
        <v>Türk Lirası cinsinden 7. Gider Tahakkukları kaleminin değeri boş bırakıldı.</v>
      </c>
      <c r="K51" s="3" t="str">
        <f ca="1">IF(Kontrol!C77=1,CONCATENATE("Yabancı para cinsinden "&amp;B22," kaleminin değeri boş bırakıldı."),IF(Kontrol!C77=2,CONCATENATE("Yabancı para cinsinden "&amp;B22," kalemi değeri 50 Milyar TL'den büyük girildi"),""))</f>
        <v>Yabancı para cinsinden 7. Gider Tahakkukları kaleminin değeri boş bırakıldı.</v>
      </c>
    </row>
    <row r="52" spans="3:14" x14ac:dyDescent="0.3">
      <c r="C52" s="3" t="str">
        <f ca="1">IF(Kontrol!C59=1,CONCATENATE("Türk Lirası cinsinden "&amp;B23," kaleminin değeri boş bırakıldı."),IF(Kontrol!C59=2,CONCATENATE("Türk Lirası cinsinden "&amp;B23," kalemi değeri 50 Milyar TL'den büyük girildi"),""))</f>
        <v>Türk Lirası cinsinden III- NET BİLANÇO İÇİ YABANCI PARA POZİSYONU ("I-II") kaleminin değeri boş bırakıldı.</v>
      </c>
      <c r="K52" s="3" t="str">
        <f ca="1">IF(Kontrol!C78=1,CONCATENATE("Yabancı para cinsinden "&amp;B23," kaleminin değeri boş bırakıldı."),IF(Kontrol!C78=2,CONCATENATE("Yabancı para cinsinden "&amp;B23," kalemi değeri 50 Milyar TL'den büyük girildi"),""))</f>
        <v>Yabancı para cinsinden III- NET BİLANÇO İÇİ YABANCI PARA POZİSYONU ("I-II") kaleminin değeri boş bırakıldı.</v>
      </c>
    </row>
    <row r="54" spans="3:14" x14ac:dyDescent="0.3">
      <c r="C54" s="3" t="str">
        <f ca="1">IF(Kontrol!C62=1,CONCATENATE("Türk Lirası cinsinden "&amp;B28," kaleminin değeri boş bırakıldı."),IF(Kontrol!C62=2,CONCATENATE("Türk Lirası cinsinden "&amp;B28," kalemi değeri 50 Milyar TL'den büyük girildi"),""))</f>
        <v>Türk Lirası cinsinden Kamu Özel İşbirliği Projelerine İlişkin Alınan Toplam Krediler kaleminin değeri boş bırakıldı.</v>
      </c>
      <c r="K54" s="3" t="str">
        <f ca="1">IF(Kontrol!C81=1,CONCATENATE("Yabancı para cinsinden "&amp;B28," kaleminin değeri boş bırakıldı."),IF(Kontrol!C81=2,CONCATENATE("Yabancı para cinsinden "&amp;B28," kalemi değeri 50 Milyar TL'den büyük girildi"),""))</f>
        <v>Yabancı para cinsinden Kamu Özel İşbirliği Projelerine İlişkin Alınan Toplam Krediler kaleminin değeri boş bırakıldı.</v>
      </c>
    </row>
    <row r="55" spans="3:14" x14ac:dyDescent="0.3">
      <c r="C55" s="5"/>
      <c r="K55" s="5"/>
    </row>
    <row r="56" spans="3:14" x14ac:dyDescent="0.3">
      <c r="C56" s="5"/>
      <c r="K56" s="5"/>
    </row>
  </sheetData>
  <sheetProtection algorithmName="SHA-512" hashValue="GoYpPwmrc58Ac9qqK0+V31zbtB305BLP+7G1NUyKPPbeHaMBanbxs37e6qN7YTNVVzYgC5sZ0yjj/5nUL9AhZg==" saltValue="EBoxVne1AzzMM9sCy/0ecA==" spinCount="100000" sheet="1" formatCells="0" formatColumns="0" formatRows="0"/>
  <mergeCells count="7">
    <mergeCell ref="K5:N5"/>
    <mergeCell ref="O5:R5"/>
    <mergeCell ref="B2:B3"/>
    <mergeCell ref="D2:F2"/>
    <mergeCell ref="B36:B44"/>
    <mergeCell ref="C5:F5"/>
    <mergeCell ref="G5:J5"/>
  </mergeCells>
  <dataValidations count="6">
    <dataValidation type="decimal" allowBlank="1" showInputMessage="1" showErrorMessage="1" sqref="C9:G9">
      <formula1>0</formula1>
      <formula2>999999999999999</formula2>
    </dataValidation>
    <dataValidation type="whole" allowBlank="1" showInputMessage="1" showErrorMessage="1" error="999 Milyardan büyük değer girilmez. " sqref="C15:G15 C23:G23">
      <formula1>0</formula1>
      <formula2>999000000000</formula2>
    </dataValidation>
    <dataValidation allowBlank="1" showInputMessage="1" showErrorMessage="1" error="999 Milyardan büyük değer girilmez. " sqref="H23:R23"/>
    <dataValidation allowBlank="1" showInputMessage="1" showErrorMessage="1" error="0'dan küçük ve 999 Milyardan büyük değer girilemez" sqref="H15:R15"/>
    <dataValidation type="decimal" allowBlank="1" showInputMessage="1" showErrorMessage="1" errorTitle="Hata" error="Lütfen girilen değeri kontrol ediniz. Girilen tutar 0'dan küçük ve 999 milyardan büyük olamaz." sqref="C28:R28 C16:R22 C11:R14">
      <formula1>0</formula1>
      <formula2>999999999999</formula2>
    </dataValidation>
    <dataValidation type="decimal" allowBlank="1" showInputMessage="1" showErrorMessage="1" errorTitle="Hata" error="Lütfen girilen değeri kontrol ediniz. Girilen tutar 0'dan küçük ve 999 milyardan büyük olamaz." sqref="C10:R10">
      <formula1>0</formula1>
      <formula2>999999999999</formula2>
    </dataValidation>
  </dataValidations>
  <pageMargins left="0.7" right="0.7" top="0.75" bottom="0.75" header="0.3" footer="0.3"/>
  <pageSetup paperSize="9" scale="4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showGridLines="0" zoomScaleNormal="100" workbookViewId="0"/>
  </sheetViews>
  <sheetFormatPr defaultColWidth="8.77734375" defaultRowHeight="13.2" x14ac:dyDescent="0.3"/>
  <cols>
    <col min="1" max="1" width="4.6640625" style="3" customWidth="1"/>
    <col min="2" max="2" width="55.44140625" style="3" customWidth="1"/>
    <col min="3" max="6" width="20.6640625" style="3" customWidth="1"/>
    <col min="7" max="27" width="12" style="3" customWidth="1"/>
    <col min="28" max="16384" width="8.77734375" style="3"/>
  </cols>
  <sheetData>
    <row r="1" spans="1:18" ht="13.5" customHeight="1" thickBot="1" x14ac:dyDescent="0.35">
      <c r="A1" s="26" t="s">
        <v>164</v>
      </c>
      <c r="B1" s="26" t="s">
        <v>163</v>
      </c>
      <c r="G1" s="5"/>
      <c r="H1" s="5"/>
    </row>
    <row r="2" spans="1:18" ht="17.25" customHeight="1" thickTop="1" x14ac:dyDescent="0.3">
      <c r="B2" s="235">
        <f>'Ön Bilgiler'!$D$10</f>
        <v>44197</v>
      </c>
      <c r="C2" s="73" t="s">
        <v>111</v>
      </c>
      <c r="D2" s="237" t="str">
        <f>IF('Ön Bilgiler'!D6=0,"Ön bilgiler sekmesinden vergi numarası giriniz.",'Ön Bilgiler'!D6)</f>
        <v>Ön bilgiler sekmesinden vergi numarası giriniz.</v>
      </c>
      <c r="E2" s="237"/>
      <c r="F2" s="238"/>
      <c r="G2" s="126"/>
    </row>
    <row r="3" spans="1:18" ht="16.5" customHeight="1" thickBot="1" x14ac:dyDescent="0.35">
      <c r="B3" s="236"/>
      <c r="C3" s="74" t="s">
        <v>112</v>
      </c>
      <c r="D3" s="239" t="str">
        <f>IF('Ön Bilgiler'!D4=0,"Ön bilgiler sekmesinden firma unvanı giriniz.",'Ön Bilgiler'!D4)</f>
        <v>Ön bilgiler sekmesinden firma unvanı giriniz.</v>
      </c>
      <c r="E3" s="239"/>
      <c r="F3" s="240"/>
      <c r="G3" s="127"/>
    </row>
    <row r="4" spans="1:18" ht="14.4" thickTop="1" thickBot="1" x14ac:dyDescent="0.35"/>
    <row r="5" spans="1:18" ht="21" customHeight="1" thickTop="1" x14ac:dyDescent="0.3">
      <c r="B5" s="131"/>
      <c r="C5" s="241" t="s">
        <v>37</v>
      </c>
      <c r="D5" s="243" t="s">
        <v>140</v>
      </c>
      <c r="E5" s="243" t="s">
        <v>139</v>
      </c>
      <c r="F5" s="245" t="s">
        <v>138</v>
      </c>
      <c r="G5" s="69"/>
      <c r="H5" s="217"/>
      <c r="I5" s="217"/>
      <c r="J5" s="69"/>
      <c r="K5" s="69"/>
      <c r="L5" s="69"/>
      <c r="M5" s="69"/>
      <c r="N5" s="69"/>
      <c r="O5" s="69"/>
      <c r="P5" s="69"/>
      <c r="Q5" s="69"/>
      <c r="R5" s="69"/>
    </row>
    <row r="6" spans="1:18" ht="13.2" customHeight="1" thickBot="1" x14ac:dyDescent="0.35">
      <c r="B6" s="27"/>
      <c r="C6" s="242"/>
      <c r="D6" s="244"/>
      <c r="E6" s="244"/>
      <c r="F6" s="246"/>
      <c r="G6" s="5"/>
      <c r="H6" s="217"/>
      <c r="I6" s="217"/>
      <c r="J6" s="128"/>
      <c r="K6" s="5"/>
      <c r="L6" s="128"/>
      <c r="M6" s="128"/>
      <c r="N6" s="128"/>
      <c r="O6" s="5"/>
      <c r="P6" s="128"/>
      <c r="Q6" s="128"/>
      <c r="R6" s="128"/>
    </row>
    <row r="7" spans="1:18" ht="13.8" thickTop="1" x14ac:dyDescent="0.3">
      <c r="B7" s="212" t="s">
        <v>38</v>
      </c>
      <c r="C7" s="207">
        <f>SUM(C8:C11)</f>
        <v>0</v>
      </c>
      <c r="D7" s="207">
        <f t="shared" ref="D7:F7" si="0">SUM(D8:D11)</f>
        <v>0</v>
      </c>
      <c r="E7" s="207">
        <f t="shared" si="0"/>
        <v>0</v>
      </c>
      <c r="F7" s="208">
        <f t="shared" si="0"/>
        <v>0</v>
      </c>
      <c r="G7" s="5"/>
      <c r="H7" s="217"/>
      <c r="I7" s="217"/>
      <c r="J7" s="5"/>
      <c r="K7" s="5"/>
      <c r="L7" s="5"/>
      <c r="M7" s="5"/>
      <c r="N7" s="5"/>
      <c r="O7" s="5"/>
      <c r="P7" s="5"/>
      <c r="Q7" s="5"/>
      <c r="R7" s="5"/>
    </row>
    <row r="8" spans="1:18" x14ac:dyDescent="0.3">
      <c r="B8" s="129" t="s">
        <v>34</v>
      </c>
      <c r="C8" s="29"/>
      <c r="D8" s="29"/>
      <c r="E8" s="29"/>
      <c r="F8" s="31"/>
      <c r="G8" s="5"/>
      <c r="H8" s="217"/>
      <c r="I8" s="217"/>
      <c r="J8" s="5"/>
      <c r="K8" s="5"/>
      <c r="L8" s="5"/>
      <c r="M8" s="5"/>
      <c r="N8" s="5"/>
      <c r="O8" s="5"/>
      <c r="P8" s="5"/>
      <c r="Q8" s="5"/>
      <c r="R8" s="5"/>
    </row>
    <row r="9" spans="1:18" x14ac:dyDescent="0.3">
      <c r="B9" s="129" t="s">
        <v>35</v>
      </c>
      <c r="C9" s="29"/>
      <c r="D9" s="29"/>
      <c r="E9" s="29"/>
      <c r="F9" s="31"/>
      <c r="G9" s="5"/>
      <c r="H9" s="217"/>
      <c r="I9" s="217"/>
      <c r="J9" s="5"/>
      <c r="K9" s="5"/>
      <c r="L9" s="5"/>
      <c r="M9" s="5"/>
      <c r="N9" s="5"/>
      <c r="O9" s="5"/>
      <c r="P9" s="5"/>
      <c r="Q9" s="5"/>
      <c r="R9" s="5"/>
    </row>
    <row r="10" spans="1:18" x14ac:dyDescent="0.3">
      <c r="B10" s="129" t="s">
        <v>36</v>
      </c>
      <c r="C10" s="29"/>
      <c r="D10" s="29"/>
      <c r="E10" s="29"/>
      <c r="F10" s="31"/>
      <c r="G10" s="5"/>
      <c r="H10" s="217"/>
      <c r="I10" s="217"/>
      <c r="J10" s="5"/>
      <c r="K10" s="5"/>
      <c r="L10" s="5"/>
      <c r="M10" s="5"/>
      <c r="N10" s="5"/>
      <c r="O10" s="5"/>
      <c r="P10" s="5"/>
      <c r="Q10" s="5"/>
      <c r="R10" s="5"/>
    </row>
    <row r="11" spans="1:18" ht="13.8" thickBot="1" x14ac:dyDescent="0.35">
      <c r="B11" s="130" t="s">
        <v>64</v>
      </c>
      <c r="C11" s="209"/>
      <c r="D11" s="209"/>
      <c r="E11" s="209"/>
      <c r="F11" s="103"/>
      <c r="G11" s="5"/>
      <c r="H11" s="217"/>
      <c r="I11" s="217"/>
      <c r="J11" s="5"/>
      <c r="K11" s="5"/>
      <c r="L11" s="5"/>
      <c r="M11" s="5"/>
      <c r="N11" s="5"/>
      <c r="O11" s="5"/>
      <c r="P11" s="5"/>
      <c r="Q11" s="5"/>
      <c r="R11" s="5"/>
    </row>
    <row r="12" spans="1:18" ht="14.4" thickTop="1" thickBot="1" x14ac:dyDescent="0.35">
      <c r="B12" s="213" t="s">
        <v>161</v>
      </c>
      <c r="C12" s="210"/>
      <c r="D12" s="210"/>
      <c r="E12" s="210"/>
      <c r="F12" s="211"/>
      <c r="G12" s="5"/>
      <c r="H12" s="217"/>
      <c r="I12" s="217"/>
      <c r="J12" s="5"/>
      <c r="K12" s="5"/>
      <c r="L12" s="5"/>
      <c r="M12" s="5"/>
      <c r="N12" s="5"/>
      <c r="O12" s="5"/>
      <c r="P12" s="5"/>
      <c r="Q12" s="5"/>
      <c r="R12" s="5"/>
    </row>
    <row r="13" spans="1:18" ht="13.8" thickTop="1" x14ac:dyDescent="0.3">
      <c r="B13" s="214" t="s">
        <v>119</v>
      </c>
      <c r="C13" s="189">
        <f>SUM(C14:C15)</f>
        <v>0</v>
      </c>
      <c r="D13" s="189">
        <f t="shared" ref="D13:F13" si="1">SUM(D14:D15)</f>
        <v>0</v>
      </c>
      <c r="E13" s="189">
        <f t="shared" si="1"/>
        <v>0</v>
      </c>
      <c r="F13" s="191">
        <f t="shared" si="1"/>
        <v>0</v>
      </c>
      <c r="G13" s="5"/>
      <c r="H13" s="217"/>
      <c r="I13" s="217"/>
      <c r="J13" s="5"/>
      <c r="K13" s="5"/>
      <c r="L13" s="5"/>
      <c r="M13" s="5"/>
      <c r="N13" s="5"/>
      <c r="O13" s="5"/>
      <c r="P13" s="5"/>
      <c r="Q13" s="5"/>
      <c r="R13" s="5"/>
    </row>
    <row r="14" spans="1:18" x14ac:dyDescent="0.3">
      <c r="B14" s="129" t="s">
        <v>156</v>
      </c>
      <c r="C14" s="29"/>
      <c r="D14" s="29"/>
      <c r="E14" s="29"/>
      <c r="F14" s="31"/>
      <c r="G14" s="5"/>
      <c r="H14" s="217"/>
      <c r="I14" s="217"/>
      <c r="J14" s="5"/>
      <c r="K14" s="5"/>
      <c r="L14" s="5"/>
      <c r="M14" s="5"/>
      <c r="N14" s="5"/>
      <c r="O14" s="5"/>
      <c r="P14" s="5"/>
      <c r="Q14" s="5"/>
      <c r="R14" s="5"/>
    </row>
    <row r="15" spans="1:18" ht="13.8" thickBot="1" x14ac:dyDescent="0.35">
      <c r="B15" s="133" t="s">
        <v>110</v>
      </c>
      <c r="C15" s="134"/>
      <c r="D15" s="134"/>
      <c r="E15" s="134"/>
      <c r="F15" s="135"/>
      <c r="G15" s="5"/>
      <c r="H15" s="217"/>
      <c r="I15" s="217"/>
      <c r="J15" s="5"/>
      <c r="K15" s="5"/>
      <c r="L15" s="5"/>
      <c r="M15" s="5"/>
      <c r="N15" s="5"/>
      <c r="O15" s="5"/>
      <c r="P15" s="5"/>
      <c r="Q15" s="5"/>
      <c r="R15" s="5"/>
    </row>
    <row r="16" spans="1:18" ht="14.4" thickTop="1" thickBot="1" x14ac:dyDescent="0.35">
      <c r="B16" s="136"/>
      <c r="C16" s="174"/>
      <c r="D16" s="174"/>
      <c r="E16" s="174"/>
      <c r="F16" s="175"/>
      <c r="G16" s="5"/>
      <c r="H16" s="5"/>
      <c r="I16" s="5"/>
      <c r="J16" s="5"/>
      <c r="K16" s="5"/>
      <c r="L16" s="5"/>
      <c r="M16" s="5"/>
      <c r="N16" s="5"/>
      <c r="O16" s="5"/>
      <c r="P16" s="5"/>
      <c r="Q16" s="5"/>
      <c r="R16" s="5"/>
    </row>
    <row r="17" spans="2:15" ht="13.8" thickTop="1" x14ac:dyDescent="0.3">
      <c r="B17" s="212" t="s">
        <v>160</v>
      </c>
      <c r="C17" s="207">
        <f>SUM(C18:C20)</f>
        <v>0</v>
      </c>
      <c r="D17" s="207">
        <f>SUM(D18:D20)</f>
        <v>0</v>
      </c>
      <c r="E17" s="207">
        <f>SUM(E18:E20)</f>
        <v>0</v>
      </c>
      <c r="F17" s="208">
        <f>SUM(F18:F20)</f>
        <v>0</v>
      </c>
    </row>
    <row r="18" spans="2:15" x14ac:dyDescent="0.3">
      <c r="B18" s="129" t="s">
        <v>159</v>
      </c>
      <c r="C18" s="29"/>
      <c r="D18" s="29"/>
      <c r="E18" s="29"/>
      <c r="F18" s="31"/>
    </row>
    <row r="19" spans="2:15" x14ac:dyDescent="0.3">
      <c r="B19" s="129" t="s">
        <v>133</v>
      </c>
      <c r="C19" s="29"/>
      <c r="D19" s="29"/>
      <c r="E19" s="29"/>
      <c r="F19" s="31"/>
    </row>
    <row r="20" spans="2:15" ht="13.8" thickBot="1" x14ac:dyDescent="0.35">
      <c r="B20" s="130" t="s">
        <v>134</v>
      </c>
      <c r="C20" s="182"/>
      <c r="D20" s="182"/>
      <c r="E20" s="182"/>
      <c r="F20" s="183"/>
    </row>
    <row r="21" spans="2:15" ht="13.8" thickTop="1" x14ac:dyDescent="0.3"/>
    <row r="22" spans="2:15" x14ac:dyDescent="0.3">
      <c r="B22" s="216" t="s">
        <v>166</v>
      </c>
    </row>
    <row r="23" spans="2:15" x14ac:dyDescent="0.3">
      <c r="B23" s="218" t="s">
        <v>162</v>
      </c>
    </row>
    <row r="24" spans="2:15" ht="39.6" x14ac:dyDescent="0.3">
      <c r="B24" s="173" t="s">
        <v>152</v>
      </c>
    </row>
    <row r="26" spans="2:15" x14ac:dyDescent="0.3">
      <c r="B26" s="5" t="s">
        <v>40</v>
      </c>
    </row>
    <row r="27" spans="2:15" x14ac:dyDescent="0.3">
      <c r="B27" s="82" t="s">
        <v>42</v>
      </c>
    </row>
    <row r="29" spans="2:15" x14ac:dyDescent="0.3">
      <c r="B29" s="5"/>
      <c r="C29" s="5"/>
      <c r="D29" s="5"/>
      <c r="E29" s="5"/>
      <c r="F29" s="5"/>
      <c r="G29" s="5"/>
      <c r="H29" s="5"/>
      <c r="I29" s="5"/>
      <c r="J29" s="5"/>
      <c r="K29" s="5"/>
      <c r="L29" s="5"/>
      <c r="M29" s="5"/>
      <c r="N29" s="5"/>
      <c r="O29" s="5"/>
    </row>
    <row r="30" spans="2:15" ht="25.95" customHeight="1" x14ac:dyDescent="0.3">
      <c r="B30" s="69" t="s">
        <v>53</v>
      </c>
      <c r="C30" s="69" t="str">
        <f ca="1">IF(SUM(Kontrol!C78:C81)&gt;0,"Lütfen Türk Lirası değerleri kontrol ediniz:","-")</f>
        <v>Lütfen Türk Lirası değerleri kontrol ediniz:</v>
      </c>
      <c r="D30" s="5"/>
      <c r="E30" s="5"/>
      <c r="F30" s="5"/>
      <c r="G30" s="5"/>
      <c r="H30" s="69" t="str">
        <f ca="1">IF(SUM(Kontrol!C81:C88)&gt;0,"Lütfen Yabancı Para değerleri kontrol ediniz:","-")</f>
        <v>Lütfen Yabancı Para değerleri kontrol ediniz:</v>
      </c>
      <c r="I30" s="5"/>
      <c r="J30" s="5"/>
      <c r="L30" s="5"/>
      <c r="M30" s="5"/>
      <c r="N30" s="5"/>
      <c r="O30" s="5"/>
    </row>
    <row r="31" spans="2:15" x14ac:dyDescent="0.3">
      <c r="B31" s="231" t="s">
        <v>151</v>
      </c>
      <c r="C31" s="5" t="str">
        <f ca="1">IF(Kontrol!C81=1,CONCATENATE("Türk Lirası cinsinden "&amp;B7," kaleminin değeri boş bırakıldı."),IF(Kontrol!C81=2,CONCATENATE("Türk Lirası cinsinden "&amp;B7," kalemi değeri 50 Milyar TL'den büyük girildi"),""))</f>
        <v>Türk Lirası cinsinden I- Geçmiş 1 ay içinde yapılan net satışlar kaleminin değeri boş bırakıldı.</v>
      </c>
      <c r="D31" s="5"/>
      <c r="E31" s="5"/>
      <c r="F31" s="5"/>
      <c r="G31" s="5"/>
      <c r="H31" s="5" t="str">
        <f ca="1">IF(Kontrol!C95=1,CONCATENATE("Yabancı para cinsinden "&amp;B7," kaleminin değeri boş bırakıldı."),IF(Kontrol!C95=2,CONCATENATE("Yabancı para cinsinden "&amp;B7," kalemi değeri 50 Milyar TL'den büyük girildi"),""))</f>
        <v>Yabancı para cinsinden I- Geçmiş 1 ay içinde yapılan net satışlar kaleminin değeri boş bırakıldı.</v>
      </c>
      <c r="I31" s="5"/>
      <c r="J31" s="5"/>
      <c r="L31" s="5"/>
      <c r="M31" s="5"/>
      <c r="N31" s="5"/>
      <c r="O31" s="5"/>
    </row>
    <row r="32" spans="2:15" x14ac:dyDescent="0.3">
      <c r="B32" s="231"/>
      <c r="C32" s="5" t="str">
        <f ca="1">IF(Kontrol!C82=1,CONCATENATE("Türk Lirası cinsinden "&amp;B8," kaleminin değeri boş bırakıldı."),IF(Kontrol!C82=2,CONCATENATE("Türk Lirası cinsinden "&amp;B8," kalemi değeri 50 Milyar TL'den büyük girildi"),""))</f>
        <v>Türk Lirası cinsinden Yurtiçi Satışlar kaleminin değeri boş bırakıldı.</v>
      </c>
      <c r="H32" s="5" t="str">
        <f ca="1">IF(Kontrol!C96=1,CONCATENATE("Yabancı para cinsinden "&amp;B8," kaleminin değeri boş bırakıldı."),IF(Kontrol!C96=2,CONCATENATE("Yabancı para cinsinden "&amp;B8," kalemi değeri 50 Milyar TL'den büyük girildi"),""))</f>
        <v>Yabancı para cinsinden Yurtiçi Satışlar kaleminin değeri boş bırakıldı.</v>
      </c>
    </row>
    <row r="33" spans="2:8" x14ac:dyDescent="0.3">
      <c r="B33" s="231"/>
      <c r="C33" s="5" t="str">
        <f ca="1">IF(Kontrol!C83=1,CONCATENATE("Türk Lirası cinsinden "&amp;B9," kaleminin değeri boş bırakıldı."),IF(Kontrol!C83=2,CONCATENATE("Türk Lirası cinsinden "&amp;B9," kalemi değeri 50 Milyar TL'den büyük girildi"),""))</f>
        <v>Türk Lirası cinsinden Yurtdışı Satışlar kaleminin değeri boş bırakıldı.</v>
      </c>
      <c r="H33" s="5" t="str">
        <f ca="1">IF(Kontrol!C97=1,CONCATENATE("Yabancı para cinsinden "&amp;B9," kaleminin değeri boş bırakıldı."),IF(Kontrol!C97=2,CONCATENATE("Yabancı para cinsinden "&amp;B9," kalemi değeri 50 Milyar TL'den büyük girildi"),""))</f>
        <v>Yabancı para cinsinden Yurtdışı Satışlar kaleminin değeri boş bırakıldı.</v>
      </c>
    </row>
    <row r="34" spans="2:8" x14ac:dyDescent="0.3">
      <c r="B34" s="231"/>
      <c r="C34" s="5" t="str">
        <f ca="1">IF(Kontrol!C84=1,CONCATENATE("Türk Lirası cinsinden "&amp;B10," kaleminin değeri boş bırakıldı."),IF(Kontrol!C84=2,CONCATENATE("Türk Lirası cinsinden "&amp;B10," kalemi değeri 50 Milyar TL'den büyük girildi"),""))</f>
        <v>Türk Lirası cinsinden İhraç Kaydıyla Yapılan Satışlar kaleminin değeri boş bırakıldı.</v>
      </c>
      <c r="H34" s="5" t="str">
        <f ca="1">IF(Kontrol!C98=1,CONCATENATE("Yabancı para cinsinden "&amp;B10," kaleminin değeri boş bırakıldı."),IF(Kontrol!C98=2,CONCATENATE("Yabancı para cinsinden "&amp;B10," kalemi değeri 50 Milyar TL'den büyük girildi"),""))</f>
        <v>Yabancı para cinsinden İhraç Kaydıyla Yapılan Satışlar kaleminin değeri boş bırakıldı.</v>
      </c>
    </row>
    <row r="35" spans="2:8" x14ac:dyDescent="0.3">
      <c r="B35" s="231"/>
      <c r="C35" s="5" t="str">
        <f ca="1">IF(Kontrol!C85=1,CONCATENATE("Türk Lirası cinsinden "&amp;B11," kaleminin değeri boş bırakıldı."),IF(Kontrol!C85=2,CONCATENATE("Türk Lirası cinsinden "&amp;B11," kalemi değeri 50 Milyar TL'den büyük girildi"),""))</f>
        <v>Türk Lirası cinsinden Diğer Satışlar kaleminin değeri boş bırakıldı.</v>
      </c>
      <c r="H35" s="5" t="str">
        <f ca="1">IF(Kontrol!C99=1,CONCATENATE("Yabancı para cinsinden "&amp;B11," kaleminin değeri boş bırakıldı."),IF(Kontrol!C99=2,CONCATENATE("Yabancı para cinsinden "&amp;B11," kalemi değeri 50 Milyar TL'den büyük girildi"),""))</f>
        <v>Yabancı para cinsinden Diğer Satışlar kaleminin değeri boş bırakıldı.</v>
      </c>
    </row>
    <row r="36" spans="2:8" x14ac:dyDescent="0.3">
      <c r="B36" s="231"/>
      <c r="C36" s="5" t="str">
        <f ca="1">IF(Kontrol!C86=1,CONCATENATE("Türk Lirası cinsinden "&amp;B12," kaleminin değeri boş bırakıldı."),IF(Kontrol!C86=2,CONCATENATE("Türk Lirası cinsinden "&amp;B12," kalemi değeri 50 Milyar TL'den büyük girildi"),""))</f>
        <v>Türk Lirası cinsinden II - Geçmiş 1 ay içinde yapılan satışların maliyeti ** kaleminin değeri boş bırakıldı.</v>
      </c>
      <c r="H36" s="5" t="str">
        <f ca="1">IF(Kontrol!C100=1,CONCATENATE("Yabancı para cinsinden "&amp;B12," kaleminin değeri boş bırakıldı."),IF(Kontrol!C100=2,CONCATENATE("Yabancı para cinsinden "&amp;B12," kalemi değeri 50 Milyar TL'den büyük girildi"),""))</f>
        <v>Yabancı para cinsinden II - Geçmiş 1 ay içinde yapılan satışların maliyeti ** kaleminin değeri boş bırakıldı.</v>
      </c>
    </row>
    <row r="37" spans="2:8" x14ac:dyDescent="0.3">
      <c r="B37" s="231"/>
      <c r="C37" s="5" t="str">
        <f ca="1">IF(Kontrol!C87=1,CONCATENATE("Türk Lirası cinsinden "&amp;B13," kaleminin değeri boş bırakıldı."),IF(Kontrol!C87=2,CONCATENATE("Türk Lirası cinsinden "&amp;B13," kalemi değeri 50 Milyar TL'den büyük girildi"),""))</f>
        <v>Türk Lirası cinsinden III - Geçmiş 1 ay içinde yapılan net alışlar kaleminin değeri boş bırakıldı.</v>
      </c>
      <c r="H37" s="5" t="str">
        <f ca="1">IF(Kontrol!C101=1,CONCATENATE("Yabancı para cinsinden "&amp;B13," kaleminin değeri boş bırakıldı."),IF(Kontrol!C101=2,CONCATENATE("Yabancı para cinsinden "&amp;B13," kalemi değeri 50 Milyar TL'den büyük girildi"),""))</f>
        <v>Yabancı para cinsinden III - Geçmiş 1 ay içinde yapılan net alışlar kaleminin değeri boş bırakıldı.</v>
      </c>
    </row>
    <row r="38" spans="2:8" x14ac:dyDescent="0.3">
      <c r="B38" s="231"/>
      <c r="C38" s="5" t="str">
        <f ca="1">IF(Kontrol!C88=1,CONCATENATE("Türk Lirası cinsinden "&amp;B14," kaleminin değeri boş bırakıldı."),IF(Kontrol!C88=2,CONCATENATE("Türk Lirası cinsinden "&amp;B14," kalemi değeri 50 Milyar TL'den büyük girildi"),""))</f>
        <v>Türk Lirası cinsinden Stok Alışları (Hammadde, Malzeme, Ticari Mallar, Mamul, Yarı Mamul vb.) kaleminin değeri boş bırakıldı.</v>
      </c>
      <c r="H38" s="5" t="str">
        <f ca="1">IF(Kontrol!C102=1,CONCATENATE("Yabancı para cinsinden "&amp;B14," kaleminin değeri boş bırakıldı."),IF(Kontrol!C102=2,CONCATENATE("Yabancı para cinsinden "&amp;B14," kalemi değeri 50 Milyar TL'den büyük girildi"),""))</f>
        <v>Yabancı para cinsinden Stok Alışları (Hammadde, Malzeme, Ticari Mallar, Mamul, Yarı Mamul vb.) kaleminin değeri boş bırakıldı.</v>
      </c>
    </row>
    <row r="39" spans="2:8" x14ac:dyDescent="0.3">
      <c r="B39" s="231"/>
      <c r="C39" s="5" t="str">
        <f ca="1">IF(Kontrol!C89=1,CONCATENATE("Türk Lirası cinsinden "&amp;B15," kaleminin değeri boş bırakıldı."),IF(Kontrol!C89=2,CONCATENATE("Türk Lirası cinsinden "&amp;B15," kalemi değeri 50 Milyar TL'den büyük girildi"),""))</f>
        <v>Türk Lirası cinsinden Diğer Alışlar kaleminin değeri boş bırakıldı.</v>
      </c>
      <c r="H39" s="5" t="str">
        <f ca="1">IF(Kontrol!C103=1,CONCATENATE("Yabancı para cinsinden "&amp;B15," kaleminin değeri boş bırakıldı."),IF(Kontrol!C103=2,CONCATENATE("Yabancı para cinsinden "&amp;B15," kalemi değeri 50 Milyar TL'den büyük girildi"),""))</f>
        <v>Yabancı para cinsinden Diğer Alışlar kaleminin değeri boş bırakıldı.</v>
      </c>
    </row>
    <row r="40" spans="2:8" x14ac:dyDescent="0.3">
      <c r="C40" s="5"/>
    </row>
    <row r="41" spans="2:8" x14ac:dyDescent="0.3">
      <c r="C41" s="5" t="str">
        <f ca="1">IF(Kontrol!C90=1,CONCATENATE("Türk Lirası cinsinden "&amp;B17," kaleminin değeri boş bırakıldı."),IF(Kontrol!C90=2,CONCATENATE("Türk Lirası cinsinden "&amp;B17," kalemi değeri 50 Milyar TL'den büyük girildi"),""))</f>
        <v>Türk Lirası cinsinden IV - Geçmiş 1 ay Finansman Giderleri ** kaleminin değeri boş bırakıldı.</v>
      </c>
      <c r="H41" s="5" t="str">
        <f ca="1">IF(Kontrol!C104=1,CONCATENATE("Yabancı para cinsinden "&amp;B17," kaleminin değeri boş bırakıldı."),IF(Kontrol!C104=2,CONCATENATE("Yabancı para cinsinden "&amp;B17," kalemi değeri 50 Milyar TL'den büyük girildi"),""))</f>
        <v>Yabancı para cinsinden IV - Geçmiş 1 ay Finansman Giderleri ** kaleminin değeri boş bırakıldı.</v>
      </c>
    </row>
    <row r="42" spans="2:8" x14ac:dyDescent="0.3">
      <c r="C42" s="5" t="str">
        <f ca="1">IF(Kontrol!C91=1,CONCATENATE("Türk Lirası cinsinden "&amp;B18," kaleminin değeri boş bırakıldı."),IF(Kontrol!C91=2,CONCATENATE("Türk Lirası cinsinden "&amp;B18," kalemi değeri 50 Milyar TL'den büyük girildi"),""))</f>
        <v>Türk Lirası cinsinden Kur Değerlemesinden Kaynaklanan Farklar* kaleminin değeri boş bırakıldı.</v>
      </c>
      <c r="H42" s="5" t="str">
        <f ca="1">IF(Kontrol!C105=1,CONCATENATE("Yabancı para cinsinden "&amp;B18," kaleminin değeri boş bırakıldı."),IF(Kontrol!C105=2,CONCATENATE("Yabancı para cinsinden "&amp;B18," kalemi değeri 50 Milyar TL'den büyük girildi"),""))</f>
        <v>Yabancı para cinsinden Kur Değerlemesinden Kaynaklanan Farklar* kaleminin değeri boş bırakıldı.</v>
      </c>
    </row>
    <row r="43" spans="2:8" x14ac:dyDescent="0.3">
      <c r="C43" s="5" t="str">
        <f ca="1">IF(Kontrol!C92=1,CONCATENATE("Türk Lirası cinsinden "&amp;B19," kaleminin değeri boş bırakıldı."),IF(Kontrol!C92=2,CONCATENATE("Türk Lirası cinsinden "&amp;B19," kalemi değeri 50 Milyar TL'den büyük girildi"),""))</f>
        <v>Türk Lirası cinsinden Faiz Giderleri kaleminin değeri boş bırakıldı.</v>
      </c>
      <c r="H43" s="5" t="str">
        <f ca="1">IF(Kontrol!C106=1,CONCATENATE("Yabancı para cinsinden "&amp;B19," kaleminin değeri boş bırakıldı."),IF(Kontrol!C106=2,CONCATENATE("Yabancı para cinsinden "&amp;B19," kalemi değeri 50 Milyar TL'den büyük girildi"),""))</f>
        <v>Yabancı para cinsinden Faiz Giderleri kaleminin değeri boş bırakıldı.</v>
      </c>
    </row>
    <row r="44" spans="2:8" x14ac:dyDescent="0.3">
      <c r="C44" s="5" t="str">
        <f ca="1">IF(Kontrol!C93=1,CONCATENATE("Türk Lirası cinsinden "&amp;B20," kaleminin değeri boş bırakıldı."),IF(Kontrol!C93=2,CONCATENATE("Türk Lirası cinsinden "&amp;B20," kalemi değeri 50 Milyar TL'den büyük girildi"),""))</f>
        <v>Türk Lirası cinsinden Diğer kaleminin değeri boş bırakıldı.</v>
      </c>
      <c r="H44" s="5" t="str">
        <f ca="1">IF(Kontrol!C107=1,CONCATENATE("Yabancı para cinsinden "&amp;B20," kaleminin değeri boş bırakıldı."),IF(Kontrol!C107=2,CONCATENATE("Yabancı para cinsinden "&amp;B20," kalemi değeri 50 Milyar TL'den büyük girildi"),""))</f>
        <v>Yabancı para cinsinden Diğer kaleminin değeri boş bırakıldı.</v>
      </c>
    </row>
    <row r="45" spans="2:8" x14ac:dyDescent="0.3">
      <c r="B45" s="26" t="s">
        <v>155</v>
      </c>
    </row>
  </sheetData>
  <sheetProtection algorithmName="SHA-512" hashValue="ogSFGlygMPm3gTcEozZvDtAiVczQZ2lPCN5luqS8b7VRIneSVpt2FTXMEis6BizQzD1AV4SUeYHKJKOYzygQRQ==" saltValue="LgTtfVE0J9VDbRu/hpRxtw==" spinCount="100000" sheet="1" formatCells="0" formatColumns="0" formatRows="0"/>
  <mergeCells count="8">
    <mergeCell ref="B31:B39"/>
    <mergeCell ref="D2:F2"/>
    <mergeCell ref="D3:F3"/>
    <mergeCell ref="B2:B3"/>
    <mergeCell ref="C5:C6"/>
    <mergeCell ref="D5:D6"/>
    <mergeCell ref="E5:E6"/>
    <mergeCell ref="F5:F6"/>
  </mergeCells>
  <dataValidations count="5">
    <dataValidation type="decimal" allowBlank="1" showInputMessage="1" showErrorMessage="1" sqref="C16:F16">
      <formula1>0</formula1>
      <formula2>999999999999999</formula2>
    </dataValidation>
    <dataValidation type="decimal" allowBlank="1" showInputMessage="1" showErrorMessage="1" error="0'dan küçük ve 999 Milyardan büyük değer girilemez" sqref="C17:F17">
      <formula1>0</formula1>
      <formula2>999000000000</formula2>
    </dataValidation>
    <dataValidation type="whole" allowBlank="1" showInputMessage="1" showErrorMessage="1" error="0'dan küçük ve 999 Milyardan büyük değer girilemez" sqref="C7:F7 C13:F13">
      <formula1>0</formula1>
      <formula2>999000000000</formula2>
    </dataValidation>
    <dataValidation type="decimal" allowBlank="1" showInputMessage="1" showErrorMessage="1" errorTitle="Hata" error="Lütfen girilen değeri kontrol ediniz. Girilen tutar 0'dan küçük ve 999 milyardan büyük olamaz." sqref="C8:F12 C14:F15 C19:C20 D19:F20">
      <formula1>0</formula1>
      <formula2>999999999999</formula2>
    </dataValidation>
    <dataValidation type="decimal" allowBlank="1" showInputMessage="1" showErrorMessage="1" errorTitle="Hata" error="Lütfen girilen değeri kontrol ediniz. Girilen tutar -999 milyardan küçük ve 999 milyardan büyük olamaz." sqref="C18:F18">
      <formula1>-999999999999</formula1>
      <formula2>999999999999</formula2>
    </dataValidation>
  </dataValidations>
  <pageMargins left="0.7" right="0.7" top="0.75" bottom="0.75" header="0.3" footer="0.3"/>
  <pageSetup paperSize="9" scale="6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
  <sheetViews>
    <sheetView showGridLines="0" zoomScaleNormal="100" workbookViewId="0"/>
  </sheetViews>
  <sheetFormatPr defaultColWidth="8.77734375" defaultRowHeight="13.2" x14ac:dyDescent="0.3"/>
  <cols>
    <col min="1" max="1" width="4.6640625" style="3" customWidth="1"/>
    <col min="2" max="2" width="45.109375" style="3" customWidth="1"/>
    <col min="3" max="10" width="15.44140625" style="3" customWidth="1"/>
    <col min="11" max="27" width="12" style="3" customWidth="1"/>
    <col min="28" max="16384" width="8.77734375" style="3"/>
  </cols>
  <sheetData>
    <row r="1" spans="1:18" ht="13.95" customHeight="1" thickBot="1" x14ac:dyDescent="0.35">
      <c r="A1" s="26" t="s">
        <v>164</v>
      </c>
      <c r="B1" s="26" t="s">
        <v>163</v>
      </c>
      <c r="G1" s="5"/>
      <c r="H1" s="5"/>
    </row>
    <row r="2" spans="1:18" ht="15.6" thickTop="1" x14ac:dyDescent="0.3">
      <c r="B2" s="235">
        <f>'Ön Bilgiler'!$D$10</f>
        <v>44197</v>
      </c>
      <c r="C2" s="73" t="s">
        <v>111</v>
      </c>
      <c r="D2" s="237" t="str">
        <f>IF('Ön Bilgiler'!D6=0,"Ön bilgiler sekmesinden vergi numarası giriniz.",'Ön Bilgiler'!D6)</f>
        <v>Ön bilgiler sekmesinden vergi numarası giriniz.</v>
      </c>
      <c r="E2" s="237"/>
      <c r="F2" s="237"/>
      <c r="G2" s="105"/>
      <c r="H2" s="5"/>
      <c r="I2" s="5"/>
      <c r="J2" s="5"/>
    </row>
    <row r="3" spans="1:18" ht="15.6" thickBot="1" x14ac:dyDescent="0.35">
      <c r="B3" s="236"/>
      <c r="C3" s="74" t="s">
        <v>112</v>
      </c>
      <c r="D3" s="239" t="str">
        <f>IF('Ön Bilgiler'!D4=0,"Ön bilgiler sekmesinden firma unvanı giriniz.",'Ön Bilgiler'!D4)</f>
        <v>Ön bilgiler sekmesinden firma unvanı giriniz.</v>
      </c>
      <c r="E3" s="239"/>
      <c r="F3" s="239"/>
      <c r="G3" s="106"/>
      <c r="H3" s="5"/>
      <c r="I3" s="5"/>
      <c r="J3" s="5"/>
    </row>
    <row r="4" spans="1:18" ht="13.95" customHeight="1" thickTop="1" thickBot="1" x14ac:dyDescent="0.35"/>
    <row r="5" spans="1:18" s="76" customFormat="1" ht="21" customHeight="1" thickTop="1" x14ac:dyDescent="0.3">
      <c r="B5" s="107"/>
      <c r="C5" s="247" t="s">
        <v>127</v>
      </c>
      <c r="D5" s="248"/>
      <c r="E5" s="247" t="s">
        <v>131</v>
      </c>
      <c r="F5" s="248"/>
      <c r="G5" s="247" t="s">
        <v>132</v>
      </c>
      <c r="H5" s="248"/>
      <c r="I5" s="247" t="s">
        <v>128</v>
      </c>
      <c r="J5" s="248"/>
      <c r="K5" s="108"/>
      <c r="L5" s="108"/>
      <c r="M5" s="108"/>
      <c r="N5" s="108"/>
      <c r="O5" s="108"/>
      <c r="P5" s="108"/>
      <c r="Q5" s="108"/>
      <c r="R5" s="108"/>
    </row>
    <row r="6" spans="1:18" s="76" customFormat="1" ht="27" thickBot="1" x14ac:dyDescent="0.35">
      <c r="B6" s="120"/>
      <c r="C6" s="79" t="s">
        <v>37</v>
      </c>
      <c r="D6" s="172" t="s">
        <v>137</v>
      </c>
      <c r="E6" s="79" t="s">
        <v>37</v>
      </c>
      <c r="F6" s="172" t="s">
        <v>137</v>
      </c>
      <c r="G6" s="79" t="s">
        <v>37</v>
      </c>
      <c r="H6" s="172" t="s">
        <v>137</v>
      </c>
      <c r="I6" s="79" t="s">
        <v>37</v>
      </c>
      <c r="J6" s="172" t="s">
        <v>137</v>
      </c>
      <c r="K6" s="109"/>
      <c r="L6" s="110"/>
      <c r="M6" s="110"/>
      <c r="N6" s="110"/>
      <c r="O6" s="109"/>
      <c r="P6" s="110"/>
      <c r="Q6" s="110"/>
      <c r="R6" s="110"/>
    </row>
    <row r="7" spans="1:18" x14ac:dyDescent="0.3">
      <c r="B7" s="121" t="s">
        <v>123</v>
      </c>
      <c r="C7" s="122"/>
      <c r="D7" s="123"/>
      <c r="E7" s="122"/>
      <c r="F7" s="123"/>
      <c r="G7" s="122"/>
      <c r="H7" s="123"/>
      <c r="I7" s="124">
        <f>C7+E7-G7</f>
        <v>0</v>
      </c>
      <c r="J7" s="125">
        <f>D7+F7-H7</f>
        <v>0</v>
      </c>
      <c r="K7" s="5"/>
      <c r="L7" s="5"/>
      <c r="M7" s="5"/>
      <c r="N7" s="5"/>
      <c r="O7" s="5"/>
      <c r="P7" s="5"/>
      <c r="Q7" s="5"/>
      <c r="R7" s="5"/>
    </row>
    <row r="8" spans="1:18" x14ac:dyDescent="0.3">
      <c r="B8" s="111" t="s">
        <v>124</v>
      </c>
      <c r="C8" s="28"/>
      <c r="D8" s="100"/>
      <c r="E8" s="28"/>
      <c r="F8" s="31"/>
      <c r="G8" s="28"/>
      <c r="H8" s="31"/>
      <c r="I8" s="99">
        <f>C8+E8+F8-G8-H8</f>
        <v>0</v>
      </c>
      <c r="J8" s="100"/>
      <c r="K8" s="5"/>
      <c r="L8" s="5"/>
      <c r="M8" s="5"/>
      <c r="N8" s="5"/>
      <c r="O8" s="5"/>
      <c r="P8" s="5"/>
      <c r="Q8" s="5"/>
      <c r="R8" s="5"/>
    </row>
    <row r="9" spans="1:18" x14ac:dyDescent="0.3">
      <c r="B9" s="111" t="s">
        <v>125</v>
      </c>
      <c r="C9" s="28"/>
      <c r="D9" s="100"/>
      <c r="E9" s="28"/>
      <c r="F9" s="31"/>
      <c r="G9" s="28"/>
      <c r="H9" s="31"/>
      <c r="I9" s="99">
        <f t="shared" ref="I9:I10" si="0">C9+E9+F9-G9-H9</f>
        <v>0</v>
      </c>
      <c r="J9" s="100"/>
      <c r="K9" s="5"/>
      <c r="L9" s="5"/>
      <c r="M9" s="5"/>
      <c r="N9" s="5"/>
      <c r="O9" s="5"/>
      <c r="P9" s="5"/>
      <c r="Q9" s="5"/>
      <c r="R9" s="5"/>
    </row>
    <row r="10" spans="1:18" ht="13.8" thickBot="1" x14ac:dyDescent="0.35">
      <c r="B10" s="112" t="s">
        <v>126</v>
      </c>
      <c r="C10" s="101"/>
      <c r="D10" s="102"/>
      <c r="E10" s="101"/>
      <c r="F10" s="103"/>
      <c r="G10" s="101"/>
      <c r="H10" s="103"/>
      <c r="I10" s="104">
        <f t="shared" si="0"/>
        <v>0</v>
      </c>
      <c r="J10" s="102"/>
    </row>
    <row r="11" spans="1:18" ht="13.8" thickTop="1" x14ac:dyDescent="0.3">
      <c r="B11" s="113" t="s">
        <v>165</v>
      </c>
    </row>
    <row r="12" spans="1:18" x14ac:dyDescent="0.3">
      <c r="B12" s="216"/>
    </row>
    <row r="13" spans="1:18" x14ac:dyDescent="0.3">
      <c r="B13" s="5" t="s">
        <v>40</v>
      </c>
    </row>
    <row r="14" spans="1:18" x14ac:dyDescent="0.3">
      <c r="B14" s="181" t="s">
        <v>153</v>
      </c>
    </row>
    <row r="16" spans="1:18" x14ac:dyDescent="0.3">
      <c r="B16" s="5"/>
      <c r="C16" s="5"/>
      <c r="D16" s="5"/>
      <c r="E16" s="5"/>
      <c r="F16" s="5"/>
      <c r="G16" s="5"/>
      <c r="H16" s="5"/>
      <c r="I16" s="5"/>
      <c r="J16" s="5"/>
      <c r="K16" s="5"/>
      <c r="L16" s="5"/>
      <c r="M16" s="5"/>
      <c r="N16" s="5"/>
      <c r="O16" s="5"/>
    </row>
    <row r="17" spans="2:15" ht="25.95" customHeight="1" x14ac:dyDescent="0.3">
      <c r="B17" s="4" t="s">
        <v>53</v>
      </c>
      <c r="C17" s="4" t="str">
        <f ca="1">IF(SUM(Kontrol!C78:C81)&gt;0,"Lütfen Türk Lirası değerleri kontrol ediniz:","-")</f>
        <v>Lütfen Türk Lirası değerleri kontrol ediniz:</v>
      </c>
      <c r="D17" s="5"/>
      <c r="E17" s="5"/>
      <c r="F17" s="5"/>
      <c r="G17" s="5"/>
      <c r="H17" s="4" t="str">
        <f ca="1">IF(SUM(Kontrol!C81:C88)&gt;0,"Lütfen Yabancı Para değerleri kontrol ediniz:","-")</f>
        <v>Lütfen Yabancı Para değerleri kontrol ediniz:</v>
      </c>
      <c r="I17" s="5"/>
      <c r="J17" s="5"/>
      <c r="L17" s="5"/>
      <c r="M17" s="5"/>
      <c r="N17" s="5"/>
      <c r="O17" s="5"/>
    </row>
    <row r="18" spans="2:15" x14ac:dyDescent="0.3">
      <c r="B18" s="231" t="s">
        <v>151</v>
      </c>
      <c r="C18" s="5" t="str">
        <f ca="1">IF(Kontrol!C110=1, CONCATENATE("Türk Lirası cinsinden "&amp;B7," kaleminin ay sonu bakiye değeri boş bırakıldı."),IF(Kontrol!C110=2, CONCATENATE("Türk Lirası cinsinden "&amp;B7," kaleminin ay sonu bakiye değeri 50 Milyar TL'den büyük girildi"),""))</f>
        <v>Türk Lirası cinsinden Mali Duran Varlıklar kaleminin ay sonu bakiye değeri boş bırakıldı.</v>
      </c>
      <c r="D18" s="5"/>
      <c r="E18" s="5"/>
      <c r="F18" s="5"/>
      <c r="G18" s="5"/>
      <c r="H18" s="5" t="str">
        <f ca="1">IF(Kontrol!C115=1,CONCATENATE("Yabancı Para TL karşılığı  "&amp;B7," kaleminin ay sonu bakiye değeri boş bırakıldı."),IF(Kontrol!C115=2,CONCATENATE("Yabancı Para TL karşılığı  "&amp;B7," kaleminin ay sonu bakiye değeri 50 Milyar TL'den büyük girildi"),""))</f>
        <v>Yabancı Para TL karşılığı  Mali Duran Varlıklar kaleminin ay sonu bakiye değeri boş bırakıldı.</v>
      </c>
      <c r="I18" s="5"/>
      <c r="J18" s="5"/>
      <c r="L18" s="5"/>
      <c r="M18" s="5"/>
      <c r="N18" s="5"/>
      <c r="O18" s="5"/>
    </row>
    <row r="19" spans="2:15" x14ac:dyDescent="0.3">
      <c r="B19" s="231"/>
      <c r="C19" s="5" t="str">
        <f ca="1">IF(Kontrol!C111=1,CONCATENATE("Türk Lirası cinsinden "&amp;B8," kaleminin ay sonu bakiye değeri boş bırakıldı."),IF(Kontrol!C111=2,CONCATENATE("Türk Lirası cinsinden "&amp;B8," kaleminin ay sonu bakiye değeri 50 Milyar TL'den büyük girildi"),""))</f>
        <v>Türk Lirası cinsinden Maddi Duran Varlıklar kaleminin ay sonu bakiye değeri boş bırakıldı.</v>
      </c>
      <c r="H19" s="5"/>
    </row>
    <row r="20" spans="2:15" x14ac:dyDescent="0.3">
      <c r="B20" s="231"/>
      <c r="C20" s="5" t="str">
        <f ca="1">IF(Kontrol!C112=1,CONCATENATE("Türk Lirası cinsinden "&amp;B9," kaleminin ay sonu bakiye değeri boş bırakıldı."),IF(Kontrol!C112=2,CONCATENATE("Türk Lirası cinsinden "&amp;B9," kaleminin ay sonu bakiye değeri 50 Milyar TL'den büyük girildi"),""))</f>
        <v>Türk Lirası cinsinden Maddi Olmayan Duran Varlıklar kaleminin ay sonu bakiye değeri boş bırakıldı.</v>
      </c>
      <c r="H20" s="5"/>
    </row>
    <row r="21" spans="2:15" x14ac:dyDescent="0.3">
      <c r="B21" s="231"/>
      <c r="C21" s="5" t="str">
        <f ca="1">IF(Kontrol!C113=1,CONCATENATE("Türk Lirası cinsinden "&amp;B10," kaleminin ay sonu bakiye değeri boş bırakıldı."),IF(Kontrol!C113=2,CONCATENATE("Türk Lirası cinsinden "&amp;B10," kaleminin ay sonu bakiye değeri 50 Milyar TL'den büyük girildi"),""))</f>
        <v>Türk Lirası cinsinden Özel Tükenmeye Tabi Varlıklar kaleminin ay sonu bakiye değeri boş bırakıldı.</v>
      </c>
      <c r="H21" s="5"/>
    </row>
    <row r="22" spans="2:15" x14ac:dyDescent="0.3">
      <c r="B22" s="231"/>
    </row>
    <row r="23" spans="2:15" x14ac:dyDescent="0.3">
      <c r="B23" s="231"/>
    </row>
    <row r="24" spans="2:15" x14ac:dyDescent="0.3">
      <c r="B24" s="231"/>
    </row>
    <row r="25" spans="2:15" x14ac:dyDescent="0.3">
      <c r="B25" s="231"/>
    </row>
    <row r="26" spans="2:15" x14ac:dyDescent="0.3">
      <c r="B26" s="231"/>
    </row>
  </sheetData>
  <sheetProtection algorithmName="SHA-512" hashValue="W+EbOsMlR29fI349S632UpytJ3oXfo4hiE1++T25R3vO4tZfp8/wA7ow7Ds30J/wNcXTv76bRmEpdw/DaX1Uhw==" saltValue="zmOTOxn5EgyR6a3MQOZwAw==" spinCount="100000" sheet="1" formatCells="0" formatColumns="0" formatRows="0"/>
  <mergeCells count="8">
    <mergeCell ref="B18:B26"/>
    <mergeCell ref="G5:H5"/>
    <mergeCell ref="I5:J5"/>
    <mergeCell ref="B2:B3"/>
    <mergeCell ref="D2:F2"/>
    <mergeCell ref="D3:F3"/>
    <mergeCell ref="C5:D5"/>
    <mergeCell ref="E5:F5"/>
  </mergeCells>
  <dataValidations count="3">
    <dataValidation allowBlank="1" showInputMessage="1" showErrorMessage="1" error="0'dan küçük ve 999 Milyardan büyük değer girilemez" sqref="I7:J10"/>
    <dataValidation type="whole" allowBlank="1" showInputMessage="1" showErrorMessage="1" error="0'dan küçük ve 999 Milyardan büyük değer girilemez" sqref="D8:D10">
      <formula1>0</formula1>
      <formula2>999000000000</formula2>
    </dataValidation>
    <dataValidation type="decimal" allowBlank="1" showInputMessage="1" showErrorMessage="1" errorTitle="Hata" error="Lütfen girilen değeri kontrol ediniz. Girilen tutar 0'dan küçük ve 999 milyardan büyük olamaz." sqref="C7:C10 D7:H7 E8:H10">
      <formula1>0</formula1>
      <formula2>999000000000</formula2>
    </dataValidation>
  </dataValidations>
  <pageMargins left="0.7" right="0.7" top="0.75" bottom="0.75" header="0.3" footer="0.3"/>
  <pageSetup paperSize="9" scale="7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topLeftCell="A80" workbookViewId="0">
      <selection activeCell="C116" sqref="C116"/>
    </sheetView>
  </sheetViews>
  <sheetFormatPr defaultRowHeight="14.4" x14ac:dyDescent="0.3"/>
  <cols>
    <col min="1" max="1" width="3" customWidth="1"/>
    <col min="2" max="2" width="53.88671875" customWidth="1"/>
    <col min="3" max="3" width="16" style="145" customWidth="1"/>
    <col min="4" max="4" width="19.21875" style="145" customWidth="1"/>
    <col min="5" max="5" width="86.33203125" customWidth="1"/>
    <col min="6" max="6" width="44.6640625" customWidth="1"/>
    <col min="7" max="7" width="6.44140625" style="145" customWidth="1"/>
  </cols>
  <sheetData>
    <row r="1" spans="1:7" ht="18" x14ac:dyDescent="0.3">
      <c r="B1" s="137" t="s">
        <v>45</v>
      </c>
      <c r="C1" s="138" t="s">
        <v>46</v>
      </c>
      <c r="D1" s="138" t="s">
        <v>47</v>
      </c>
      <c r="E1" s="138" t="s">
        <v>48</v>
      </c>
      <c r="F1" s="139" t="s">
        <v>49</v>
      </c>
      <c r="G1" s="139" t="s">
        <v>50</v>
      </c>
    </row>
    <row r="2" spans="1:7" x14ac:dyDescent="0.3">
      <c r="A2" s="140">
        <v>7</v>
      </c>
      <c r="B2" s="141" t="str">
        <f ca="1">INDIRECT("'Aktif Kalemler'" &amp; "!B" &amp; A2)</f>
        <v>I- AKTİF (VARLIKLAR) TOPLAMI</v>
      </c>
      <c r="C2" s="142">
        <f ca="1">IF(SUM(INDIRECT("'Aktif Kalemler'" &amp; "!C" &amp; A2):INDIRECT("'Aktif Kalemler'" &amp; "!F" &amp; A2))=0,1,IF(AND(SUM(INDIRECT("'Aktif Kalemler'" &amp; "!C" &amp; A2):INDIRECT("'Aktif Kalemler'" &amp; "!F" &amp; A2))&gt;0,SUM(INDIRECT("'Aktif Kalemler'" &amp; "!C" &amp; A2):INDIRECT("'Aktif Kalemler'" &amp; "!F" &amp; A2))&gt;50000000000),2,0))</f>
        <v>1</v>
      </c>
      <c r="D2" s="142" t="s">
        <v>51</v>
      </c>
      <c r="E2" s="141" t="str">
        <f ca="1">IF(C2=1,CONCATENATE("Türk Lirası cinsinden "&amp;B2," kaleminin değeri boş bırakıldı."),IF(C2=2,CONCATENATE("Türk Lirası cinsinden "&amp;B2," kalemi değeri 50 Milyar TL'den büyük girildi"),""))</f>
        <v>Türk Lirası cinsinden I- AKTİF (VARLIKLAR) TOPLAMI kaleminin değeri boş bırakıldı.</v>
      </c>
      <c r="F2" s="143" t="str">
        <f ca="1">IF(C2=0,"-","Kalemin değerinden emin misiniz?")</f>
        <v>Kalemin değerinden emin misiniz?</v>
      </c>
      <c r="G2" s="143">
        <f ca="1">C2</f>
        <v>1</v>
      </c>
    </row>
    <row r="3" spans="1:7" x14ac:dyDescent="0.3">
      <c r="A3" s="140">
        <v>8</v>
      </c>
      <c r="B3" s="141" t="str">
        <f t="shared" ref="B3:B20" ca="1" si="0">INDIRECT("'Aktif Kalemler'" &amp; "!B" &amp; A3)</f>
        <v>1. Kasa</v>
      </c>
      <c r="C3" s="142">
        <f ca="1">IF(SUM(INDIRECT("'Aktif Kalemler'" &amp; "!C" &amp; A3):INDIRECT("'Aktif Kalemler'" &amp; "!F" &amp; A3))=0,1,IF(AND(SUM(INDIRECT("'Aktif Kalemler'" &amp; "!C" &amp; A3):INDIRECT("'Aktif Kalemler'" &amp; "!F" &amp; A3))&gt;0,SUM(INDIRECT("'Aktif Kalemler'" &amp; "!C" &amp; A3):INDIRECT("'Aktif Kalemler'" &amp; "!F" &amp; A3))&gt;50000000000),2,0))</f>
        <v>1</v>
      </c>
      <c r="D3" s="142" t="s">
        <v>51</v>
      </c>
      <c r="E3" s="141" t="str">
        <f t="shared" ref="E3:E20" ca="1" si="1">IF(C3=1,CONCATENATE("Türk Lirası cinsinden "&amp;B3," kaleminin değeri boş bırakıldı."),IF(C3=2,CONCATENATE("Türk Lirası cinsinden "&amp;B3," kalemi değeri 50 Milyar TL'den büyük girildi"),""))</f>
        <v>Türk Lirası cinsinden 1. Kasa kaleminin değeri boş bırakıldı.</v>
      </c>
      <c r="F3" s="143" t="str">
        <f t="shared" ref="F3:F74" ca="1" si="2">IF(C3=0,"-","Kalemin değerinden emin misiniz?")</f>
        <v>Kalemin değerinden emin misiniz?</v>
      </c>
      <c r="G3" s="143">
        <f t="shared" ref="G3:G74" ca="1" si="3">C3</f>
        <v>1</v>
      </c>
    </row>
    <row r="4" spans="1:7" x14ac:dyDescent="0.3">
      <c r="A4" s="140">
        <v>9</v>
      </c>
      <c r="B4" s="141" t="str">
        <f t="shared" ca="1" si="0"/>
        <v>2. Alınan Çekler</v>
      </c>
      <c r="C4" s="142">
        <f ca="1">IF(SUM(INDIRECT("'Aktif Kalemler'" &amp; "!C" &amp; A4):INDIRECT("'Aktif Kalemler'" &amp; "!F" &amp; A4))=0,1,IF(AND(SUM(INDIRECT("'Aktif Kalemler'" &amp; "!C" &amp; A4):INDIRECT("'Aktif Kalemler'" &amp; "!F" &amp; A4))&gt;0,SUM(INDIRECT("'Aktif Kalemler'" &amp; "!C" &amp; A4):INDIRECT("'Aktif Kalemler'" &amp; "!F" &amp; A4))&gt;50000000000),2,0))</f>
        <v>1</v>
      </c>
      <c r="D4" s="142" t="s">
        <v>51</v>
      </c>
      <c r="E4" s="141" t="str">
        <f t="shared" ca="1" si="1"/>
        <v>Türk Lirası cinsinden 2. Alınan Çekler kaleminin değeri boş bırakıldı.</v>
      </c>
      <c r="F4" s="143" t="str">
        <f t="shared" ca="1" si="2"/>
        <v>Kalemin değerinden emin misiniz?</v>
      </c>
      <c r="G4" s="143">
        <f t="shared" ca="1" si="3"/>
        <v>1</v>
      </c>
    </row>
    <row r="5" spans="1:7" x14ac:dyDescent="0.3">
      <c r="A5" s="140">
        <v>10</v>
      </c>
      <c r="B5" s="141" t="str">
        <f t="shared" ca="1" si="0"/>
        <v>3. Bankalar</v>
      </c>
      <c r="C5" s="142">
        <f ca="1">IF(SUM(INDIRECT("'Aktif Kalemler'" &amp; "!C" &amp; A5):INDIRECT("'Aktif Kalemler'" &amp; "!F" &amp; A5))=0,1,IF(AND(SUM(INDIRECT("'Aktif Kalemler'" &amp; "!C" &amp; A5):INDIRECT("'Aktif Kalemler'" &amp; "!F" &amp; A5))&gt;0,SUM(INDIRECT("'Aktif Kalemler'" &amp; "!C" &amp; A5):INDIRECT("'Aktif Kalemler'" &amp; "!F" &amp; A5))&gt;50000000000),2,0))</f>
        <v>1</v>
      </c>
      <c r="D5" s="142" t="s">
        <v>51</v>
      </c>
      <c r="E5" s="141" t="str">
        <f t="shared" ca="1" si="1"/>
        <v>Türk Lirası cinsinden 3. Bankalar kaleminin değeri boş bırakıldı.</v>
      </c>
      <c r="F5" s="143" t="str">
        <f t="shared" ca="1" si="2"/>
        <v>Kalemin değerinden emin misiniz?</v>
      </c>
      <c r="G5" s="143">
        <f t="shared" ca="1" si="3"/>
        <v>1</v>
      </c>
    </row>
    <row r="6" spans="1:7" x14ac:dyDescent="0.3">
      <c r="A6" s="140">
        <v>11</v>
      </c>
      <c r="B6" s="141" t="str">
        <f t="shared" ca="1" si="0"/>
        <v>4. Verilen Çekler ve Ödeme Emirleri (-)</v>
      </c>
      <c r="C6" s="142">
        <f ca="1">IF(SUM(INDIRECT("'Aktif Kalemler'" &amp; "!C" &amp; A6):INDIRECT("'Aktif Kalemler'" &amp; "!F" &amp; A6))=0,1,IF(AND(SUM(INDIRECT("'Aktif Kalemler'" &amp; "!C" &amp; A6):INDIRECT("'Aktif Kalemler'" &amp; "!F" &amp; A6))&gt;0,SUM(INDIRECT("'Aktif Kalemler'" &amp; "!C" &amp; A6):INDIRECT("'Aktif Kalemler'" &amp; "!F" &amp; A6))&gt;50000000000),2,0))</f>
        <v>1</v>
      </c>
      <c r="D6" s="142" t="s">
        <v>51</v>
      </c>
      <c r="E6" s="141" t="str">
        <f t="shared" ca="1" si="1"/>
        <v>Türk Lirası cinsinden 4. Verilen Çekler ve Ödeme Emirleri (-) kaleminin değeri boş bırakıldı.</v>
      </c>
      <c r="F6" s="143" t="str">
        <f t="shared" ca="1" si="2"/>
        <v>Kalemin değerinden emin misiniz?</v>
      </c>
      <c r="G6" s="143">
        <f t="shared" ca="1" si="3"/>
        <v>1</v>
      </c>
    </row>
    <row r="7" spans="1:7" x14ac:dyDescent="0.3">
      <c r="A7" s="140">
        <v>12</v>
      </c>
      <c r="B7" s="141" t="str">
        <f t="shared" ca="1" si="0"/>
        <v>5. Diğer Hazır Değerler</v>
      </c>
      <c r="C7" s="142">
        <f ca="1">IF(SUM(INDIRECT("'Aktif Kalemler'" &amp; "!C" &amp; A7):INDIRECT("'Aktif Kalemler'" &amp; "!F" &amp; A7))=0,1,IF(AND(SUM(INDIRECT("'Aktif Kalemler'" &amp; "!C" &amp; A7):INDIRECT("'Aktif Kalemler'" &amp; "!F" &amp; A7))&gt;0,SUM(INDIRECT("'Aktif Kalemler'" &amp; "!C" &amp; A7):INDIRECT("'Aktif Kalemler'" &amp; "!F" &amp; A7))&gt;50000000000),2,0))</f>
        <v>1</v>
      </c>
      <c r="D7" s="142" t="s">
        <v>51</v>
      </c>
      <c r="E7" s="141" t="str">
        <f t="shared" ca="1" si="1"/>
        <v>Türk Lirası cinsinden 5. Diğer Hazır Değerler kaleminin değeri boş bırakıldı.</v>
      </c>
      <c r="F7" s="143" t="str">
        <f t="shared" ca="1" si="2"/>
        <v>Kalemin değerinden emin misiniz?</v>
      </c>
      <c r="G7" s="143">
        <f t="shared" ca="1" si="3"/>
        <v>1</v>
      </c>
    </row>
    <row r="8" spans="1:7" x14ac:dyDescent="0.3">
      <c r="A8" s="140">
        <v>13</v>
      </c>
      <c r="B8" s="141" t="str">
        <f t="shared" ca="1" si="0"/>
        <v>6. Menkul Kıymetler</v>
      </c>
      <c r="C8" s="142">
        <f ca="1">IF(SUM(INDIRECT("'Aktif Kalemler'" &amp; "!C" &amp; A8):INDIRECT("'Aktif Kalemler'" &amp; "!F" &amp; A8))=0,1,IF(AND(SUM(INDIRECT("'Aktif Kalemler'" &amp; "!C" &amp; A8):INDIRECT("'Aktif Kalemler'" &amp; "!F" &amp; A8))&gt;0,SUM(INDIRECT("'Aktif Kalemler'" &amp; "!C" &amp; A8):INDIRECT("'Aktif Kalemler'" &amp; "!F" &amp; A8))&gt;50000000000),2,0))</f>
        <v>1</v>
      </c>
      <c r="D8" s="142" t="s">
        <v>51</v>
      </c>
      <c r="E8" s="141" t="str">
        <f t="shared" ca="1" si="1"/>
        <v>Türk Lirası cinsinden 6. Menkul Kıymetler kaleminin değeri boş bırakıldı.</v>
      </c>
      <c r="F8" s="143" t="str">
        <f t="shared" ca="1" si="2"/>
        <v>Kalemin değerinden emin misiniz?</v>
      </c>
      <c r="G8" s="143">
        <f t="shared" ca="1" si="3"/>
        <v>1</v>
      </c>
    </row>
    <row r="9" spans="1:7" x14ac:dyDescent="0.3">
      <c r="A9" s="140">
        <v>14</v>
      </c>
      <c r="B9" s="141" t="str">
        <f t="shared" ca="1" si="0"/>
        <v>7. Ticari Alacaklar</v>
      </c>
      <c r="C9" s="142">
        <f ca="1">IF(SUM(INDIRECT("'Aktif Kalemler'" &amp; "!C" &amp; A9):INDIRECT("'Aktif Kalemler'" &amp; "!F" &amp; A9))=0,1,IF(AND(SUM(INDIRECT("'Aktif Kalemler'" &amp; "!C" &amp; A9):INDIRECT("'Aktif Kalemler'" &amp; "!F" &amp; A9))&gt;0,SUM(INDIRECT("'Aktif Kalemler'" &amp; "!C" &amp; A9):INDIRECT("'Aktif Kalemler'" &amp; "!F" &amp; A9))&gt;50000000000),2,0))</f>
        <v>1</v>
      </c>
      <c r="D9" s="142" t="s">
        <v>51</v>
      </c>
      <c r="E9" s="141" t="str">
        <f t="shared" ca="1" si="1"/>
        <v>Türk Lirası cinsinden 7. Ticari Alacaklar kaleminin değeri boş bırakıldı.</v>
      </c>
      <c r="F9" s="143" t="str">
        <f t="shared" ca="1" si="2"/>
        <v>Kalemin değerinden emin misiniz?</v>
      </c>
      <c r="G9" s="143">
        <f t="shared" ca="1" si="3"/>
        <v>1</v>
      </c>
    </row>
    <row r="10" spans="1:7" x14ac:dyDescent="0.3">
      <c r="A10" s="140">
        <v>15</v>
      </c>
      <c r="B10" s="141" t="str">
        <f t="shared" ca="1" si="0"/>
        <v>7.1. Yurtiçi Ticari Alacaklar</v>
      </c>
      <c r="C10" s="142">
        <f ca="1">IF(SUM(INDIRECT("'Aktif Kalemler'" &amp; "!C" &amp; A10):INDIRECT("'Aktif Kalemler'" &amp; "!F" &amp; A10))=0,1,IF(AND(SUM(INDIRECT("'Aktif Kalemler'" &amp; "!C" &amp; A10):INDIRECT("'Aktif Kalemler'" &amp; "!F" &amp; A10))&gt;0,SUM(INDIRECT("'Aktif Kalemler'" &amp; "!C" &amp; A10):INDIRECT("'Aktif Kalemler'" &amp; "!F" &amp; A10))&gt;50000000000),2,0))</f>
        <v>1</v>
      </c>
      <c r="D10" s="142" t="s">
        <v>51</v>
      </c>
      <c r="E10" s="141" t="str">
        <f t="shared" ca="1" si="1"/>
        <v>Türk Lirası cinsinden 7.1. Yurtiçi Ticari Alacaklar kaleminin değeri boş bırakıldı.</v>
      </c>
      <c r="F10" s="143" t="str">
        <f t="shared" ca="1" si="2"/>
        <v>Kalemin değerinden emin misiniz?</v>
      </c>
      <c r="G10" s="143">
        <f t="shared" ca="1" si="3"/>
        <v>1</v>
      </c>
    </row>
    <row r="11" spans="1:7" x14ac:dyDescent="0.3">
      <c r="A11" s="140">
        <v>16</v>
      </c>
      <c r="B11" s="141" t="str">
        <f t="shared" ca="1" si="0"/>
        <v>7.2. Yurtdışı Ticari Alacaklar</v>
      </c>
      <c r="C11" s="142">
        <f ca="1">IF(SUM(INDIRECT("'Aktif Kalemler'" &amp; "!C" &amp; A11):INDIRECT("'Aktif Kalemler'" &amp; "!F" &amp; A11))=0,1,IF(AND(SUM(INDIRECT("'Aktif Kalemler'" &amp; "!C" &amp; A11):INDIRECT("'Aktif Kalemler'" &amp; "!F" &amp; A11))&gt;0,SUM(INDIRECT("'Aktif Kalemler'" &amp; "!C" &amp; A11):INDIRECT("'Aktif Kalemler'" &amp; "!F" &amp; A11))&gt;50000000000),2,0))</f>
        <v>1</v>
      </c>
      <c r="D11" s="142" t="s">
        <v>51</v>
      </c>
      <c r="E11" s="141" t="str">
        <f t="shared" ca="1" si="1"/>
        <v>Türk Lirası cinsinden 7.2. Yurtdışı Ticari Alacaklar kaleminin değeri boş bırakıldı.</v>
      </c>
      <c r="F11" s="143" t="str">
        <f t="shared" ca="1" si="2"/>
        <v>Kalemin değerinden emin misiniz?</v>
      </c>
      <c r="G11" s="143">
        <f t="shared" ca="1" si="3"/>
        <v>1</v>
      </c>
    </row>
    <row r="12" spans="1:7" x14ac:dyDescent="0.3">
      <c r="A12" s="140">
        <v>17</v>
      </c>
      <c r="B12" s="141" t="str">
        <f t="shared" ca="1" si="0"/>
        <v>8. Ortak, İştirak ve Bağlı Ortaklıklardan Alacaklar</v>
      </c>
      <c r="C12" s="142">
        <f ca="1">IF(SUM(INDIRECT("'Aktif Kalemler'" &amp; "!C" &amp; A12):INDIRECT("'Aktif Kalemler'" &amp; "!F" &amp; A12))=0,1,IF(AND(SUM(INDIRECT("'Aktif Kalemler'" &amp; "!C" &amp; A12):INDIRECT("'Aktif Kalemler'" &amp; "!F" &amp; A12))&gt;0,SUM(INDIRECT("'Aktif Kalemler'" &amp; "!C" &amp; A12):INDIRECT("'Aktif Kalemler'" &amp; "!F" &amp; A12))&gt;50000000000),2,0))</f>
        <v>1</v>
      </c>
      <c r="D12" s="142" t="s">
        <v>51</v>
      </c>
      <c r="E12" s="141" t="str">
        <f t="shared" ca="1" si="1"/>
        <v>Türk Lirası cinsinden 8. Ortak, İştirak ve Bağlı Ortaklıklardan Alacaklar kaleminin değeri boş bırakıldı.</v>
      </c>
      <c r="F12" s="143" t="str">
        <f t="shared" ca="1" si="2"/>
        <v>Kalemin değerinden emin misiniz?</v>
      </c>
      <c r="G12" s="143">
        <f t="shared" ca="1" si="3"/>
        <v>1</v>
      </c>
    </row>
    <row r="13" spans="1:7" x14ac:dyDescent="0.3">
      <c r="A13" s="140">
        <v>18</v>
      </c>
      <c r="B13" s="141" t="str">
        <f t="shared" ca="1" si="0"/>
        <v>9. Diğer Alacaklar</v>
      </c>
      <c r="C13" s="142">
        <f ca="1">IF(SUM(INDIRECT("'Aktif Kalemler'" &amp; "!C" &amp; A13):INDIRECT("'Aktif Kalemler'" &amp; "!F" &amp; A13))=0,1,IF(AND(SUM(INDIRECT("'Aktif Kalemler'" &amp; "!C" &amp; A13):INDIRECT("'Aktif Kalemler'" &amp; "!F" &amp; A13))&gt;0,SUM(INDIRECT("'Aktif Kalemler'" &amp; "!C" &amp; A13):INDIRECT("'Aktif Kalemler'" &amp; "!F" &amp; A13))&gt;50000000000),2,0))</f>
        <v>1</v>
      </c>
      <c r="D13" s="142" t="s">
        <v>51</v>
      </c>
      <c r="E13" s="141" t="str">
        <f t="shared" ca="1" si="1"/>
        <v>Türk Lirası cinsinden 9. Diğer Alacaklar kaleminin değeri boş bırakıldı.</v>
      </c>
      <c r="F13" s="143" t="str">
        <f t="shared" ca="1" si="2"/>
        <v>Kalemin değerinden emin misiniz?</v>
      </c>
      <c r="G13" s="143">
        <f t="shared" ca="1" si="3"/>
        <v>1</v>
      </c>
    </row>
    <row r="14" spans="1:7" x14ac:dyDescent="0.3">
      <c r="A14" s="140">
        <v>19</v>
      </c>
      <c r="B14" s="141" t="str">
        <f t="shared" ca="1" si="0"/>
        <v>10.Stoklar</v>
      </c>
      <c r="C14" s="142">
        <f ca="1">IF(SUM(INDIRECT("'Aktif Kalemler'" &amp; "!C" &amp; A14):INDIRECT("'Aktif Kalemler'" &amp; "!F" &amp; A14))=0,1,IF(AND(SUM(INDIRECT("'Aktif Kalemler'" &amp; "!C" &amp; A14):INDIRECT("'Aktif Kalemler'" &amp; "!F" &amp; A14))&gt;0,SUM(INDIRECT("'Aktif Kalemler'" &amp; "!C" &amp; A14):INDIRECT("'Aktif Kalemler'" &amp; "!F" &amp; A14))&gt;50000000000),2,0))</f>
        <v>1</v>
      </c>
      <c r="D14" s="142" t="s">
        <v>51</v>
      </c>
      <c r="E14" s="141" t="str">
        <f t="shared" ca="1" si="1"/>
        <v>Türk Lirası cinsinden 10.Stoklar kaleminin değeri boş bırakıldı.</v>
      </c>
      <c r="F14" s="143" t="str">
        <f t="shared" ca="1" si="2"/>
        <v>Kalemin değerinden emin misiniz?</v>
      </c>
      <c r="G14" s="143">
        <f t="shared" ca="1" si="3"/>
        <v>1</v>
      </c>
    </row>
    <row r="15" spans="1:7" x14ac:dyDescent="0.3">
      <c r="A15" s="140">
        <v>20</v>
      </c>
      <c r="B15" s="141" t="str">
        <f t="shared" ca="1" si="0"/>
        <v>10.1 İlk Madde ve Malzeme</v>
      </c>
      <c r="C15" s="142">
        <f ca="1">IF(SUM(INDIRECT("'Aktif Kalemler'" &amp; "!C" &amp; A15):INDIRECT("'Aktif Kalemler'" &amp; "!F" &amp; A15))=0,1,IF(AND(SUM(INDIRECT("'Aktif Kalemler'" &amp; "!C" &amp; A15):INDIRECT("'Aktif Kalemler'" &amp; "!F" &amp; A15))&gt;0,SUM(INDIRECT("'Aktif Kalemler'" &amp; "!C" &amp; A15):INDIRECT("'Aktif Kalemler'" &amp; "!F" &amp; A15))&gt;50000000000),2,0))</f>
        <v>1</v>
      </c>
      <c r="D15" s="142" t="s">
        <v>51</v>
      </c>
      <c r="E15" s="141" t="str">
        <f t="shared" ca="1" si="1"/>
        <v>Türk Lirası cinsinden 10.1 İlk Madde ve Malzeme kaleminin değeri boş bırakıldı.</v>
      </c>
      <c r="F15" s="143" t="str">
        <f t="shared" ca="1" si="2"/>
        <v>Kalemin değerinden emin misiniz?</v>
      </c>
      <c r="G15" s="143">
        <f t="shared" ca="1" si="3"/>
        <v>1</v>
      </c>
    </row>
    <row r="16" spans="1:7" x14ac:dyDescent="0.3">
      <c r="A16" s="140">
        <v>21</v>
      </c>
      <c r="B16" s="141" t="str">
        <f t="shared" ca="1" si="0"/>
        <v>10.2 Yari Mamul ve Mamul</v>
      </c>
      <c r="C16" s="142">
        <f ca="1">IF(SUM(INDIRECT("'Aktif Kalemler'" &amp; "!C" &amp; A16):INDIRECT("'Aktif Kalemler'" &amp; "!F" &amp; A16))=0,1,IF(AND(SUM(INDIRECT("'Aktif Kalemler'" &amp; "!C" &amp; A16):INDIRECT("'Aktif Kalemler'" &amp; "!F" &amp; A16))&gt;0,SUM(INDIRECT("'Aktif Kalemler'" &amp; "!C" &amp; A16):INDIRECT("'Aktif Kalemler'" &amp; "!F" &amp; A16))&gt;50000000000),2,0))</f>
        <v>1</v>
      </c>
      <c r="D16" s="142" t="s">
        <v>51</v>
      </c>
      <c r="E16" s="141" t="str">
        <f t="shared" ca="1" si="1"/>
        <v>Türk Lirası cinsinden 10.2 Yari Mamul ve Mamul kaleminin değeri boş bırakıldı.</v>
      </c>
      <c r="F16" s="143" t="str">
        <f t="shared" ca="1" si="2"/>
        <v>Kalemin değerinden emin misiniz?</v>
      </c>
      <c r="G16" s="143">
        <f t="shared" ca="1" si="3"/>
        <v>1</v>
      </c>
    </row>
    <row r="17" spans="1:7" x14ac:dyDescent="0.3">
      <c r="A17" s="140">
        <v>22</v>
      </c>
      <c r="B17" s="141" t="str">
        <f t="shared" ca="1" si="0"/>
        <v>10.3 Ticari Mallar</v>
      </c>
      <c r="C17" s="142">
        <f ca="1">IF(SUM(INDIRECT("'Aktif Kalemler'" &amp; "!C" &amp; A17):INDIRECT("'Aktif Kalemler'" &amp; "!F" &amp; A17))=0,1,IF(AND(SUM(INDIRECT("'Aktif Kalemler'" &amp; "!C" &amp; A17):INDIRECT("'Aktif Kalemler'" &amp; "!F" &amp; A17))&gt;0,SUM(INDIRECT("'Aktif Kalemler'" &amp; "!C" &amp; A17):INDIRECT("'Aktif Kalemler'" &amp; "!F" &amp; A17))&gt;50000000000),2,0))</f>
        <v>1</v>
      </c>
      <c r="D17" s="142" t="s">
        <v>51</v>
      </c>
      <c r="E17" s="141" t="str">
        <f t="shared" ca="1" si="1"/>
        <v>Türk Lirası cinsinden 10.3 Ticari Mallar kaleminin değeri boş bırakıldı.</v>
      </c>
      <c r="F17" s="143" t="str">
        <f t="shared" ca="1" si="2"/>
        <v>Kalemin değerinden emin misiniz?</v>
      </c>
      <c r="G17" s="143">
        <f t="shared" ca="1" si="3"/>
        <v>1</v>
      </c>
    </row>
    <row r="18" spans="1:7" x14ac:dyDescent="0.3">
      <c r="A18" s="140">
        <v>23</v>
      </c>
      <c r="B18" s="141" t="str">
        <f t="shared" ca="1" si="0"/>
        <v>10.4 Diğer Stoklar</v>
      </c>
      <c r="C18" s="142">
        <f ca="1">IF(SUM(INDIRECT("'Aktif Kalemler'" &amp; "!C" &amp; A18):INDIRECT("'Aktif Kalemler'" &amp; "!F" &amp; A18))=0,1,IF(AND(SUM(INDIRECT("'Aktif Kalemler'" &amp; "!C" &amp; A18):INDIRECT("'Aktif Kalemler'" &amp; "!F" &amp; A18))&gt;0,SUM(INDIRECT("'Aktif Kalemler'" &amp; "!C" &amp; A18):INDIRECT("'Aktif Kalemler'" &amp; "!F" &amp; A18))&gt;50000000000),2,0))</f>
        <v>1</v>
      </c>
      <c r="D18" s="142" t="s">
        <v>51</v>
      </c>
      <c r="E18" s="141" t="str">
        <f t="shared" ca="1" si="1"/>
        <v>Türk Lirası cinsinden 10.4 Diğer Stoklar kaleminin değeri boş bırakıldı.</v>
      </c>
      <c r="F18" s="143" t="str">
        <f t="shared" ca="1" si="2"/>
        <v>Kalemin değerinden emin misiniz?</v>
      </c>
      <c r="G18" s="143">
        <f t="shared" ca="1" si="3"/>
        <v>1</v>
      </c>
    </row>
    <row r="19" spans="1:7" x14ac:dyDescent="0.3">
      <c r="A19" s="140">
        <v>24</v>
      </c>
      <c r="B19" s="141" t="str">
        <f t="shared" ca="1" si="0"/>
        <v>11. Yıllara Yaygın İnşaat ve Onarım Maliyetleri</v>
      </c>
      <c r="C19" s="142">
        <f ca="1">IF(SUM(INDIRECT("'Aktif Kalemler'" &amp; "!C" &amp; A19):INDIRECT("'Aktif Kalemler'" &amp; "!F" &amp; A19))=0,1,IF(AND(SUM(INDIRECT("'Aktif Kalemler'" &amp; "!C" &amp; A19):INDIRECT("'Aktif Kalemler'" &amp; "!F" &amp; A19))&gt;0,SUM(INDIRECT("'Aktif Kalemler'" &amp; "!C" &amp; A19):INDIRECT("'Aktif Kalemler'" &amp; "!F" &amp; A19))&gt;50000000000),2,0))</f>
        <v>1</v>
      </c>
      <c r="D19" s="142" t="s">
        <v>51</v>
      </c>
      <c r="E19" s="141" t="str">
        <f t="shared" ca="1" si="1"/>
        <v>Türk Lirası cinsinden 11. Yıllara Yaygın İnşaat ve Onarım Maliyetleri kaleminin değeri boş bırakıldı.</v>
      </c>
      <c r="F19" s="143" t="str">
        <f t="shared" ca="1" si="2"/>
        <v>Kalemin değerinden emin misiniz?</v>
      </c>
      <c r="G19" s="143">
        <f t="shared" ca="1" si="3"/>
        <v>1</v>
      </c>
    </row>
    <row r="20" spans="1:7" x14ac:dyDescent="0.3">
      <c r="A20" s="140">
        <v>25</v>
      </c>
      <c r="B20" s="141" t="str">
        <f t="shared" ca="1" si="0"/>
        <v>12. Gelir Tahakkukları</v>
      </c>
      <c r="C20" s="142">
        <f ca="1">IF(SUM(INDIRECT("'Aktif Kalemler'" &amp; "!C" &amp; A20):INDIRECT("'Aktif Kalemler'" &amp; "!F" &amp; A20))=0,1,IF(AND(SUM(INDIRECT("'Aktif Kalemler'" &amp; "!C" &amp; A20):INDIRECT("'Aktif Kalemler'" &amp; "!F" &amp; A20))&gt;0,SUM(INDIRECT("'Aktif Kalemler'" &amp; "!C" &amp; A20):INDIRECT("'Aktif Kalemler'" &amp; "!F" &amp; A20))&gt;50000000000),2,0))</f>
        <v>1</v>
      </c>
      <c r="D20" s="142" t="s">
        <v>51</v>
      </c>
      <c r="E20" s="141" t="str">
        <f t="shared" ca="1" si="1"/>
        <v>Türk Lirası cinsinden 12. Gelir Tahakkukları kaleminin değeri boş bırakıldı.</v>
      </c>
      <c r="F20" s="143" t="str">
        <f t="shared" ca="1" si="2"/>
        <v>Kalemin değerinden emin misiniz?</v>
      </c>
      <c r="G20" s="143">
        <f t="shared" ca="1" si="3"/>
        <v>1</v>
      </c>
    </row>
    <row r="21" spans="1:7" x14ac:dyDescent="0.3">
      <c r="A21" s="140"/>
      <c r="B21" s="141"/>
      <c r="C21" s="142"/>
      <c r="D21" s="142"/>
      <c r="E21" s="144"/>
      <c r="F21" s="143"/>
      <c r="G21" s="143"/>
    </row>
    <row r="22" spans="1:7" x14ac:dyDescent="0.3">
      <c r="A22" s="140">
        <v>7</v>
      </c>
      <c r="B22" s="141" t="str">
        <f ca="1">INDIRECT("'Aktif Kalemler'" &amp; "!B" &amp; A22)</f>
        <v>I- AKTİF (VARLIKLAR) TOPLAMI</v>
      </c>
      <c r="C22" s="142">
        <f ca="1">IF(SUM(INDIRECT("'Aktif Kalemler'" &amp; "!G" &amp; A22):INDIRECT("'Aktif Kalemler'" &amp; "!R" &amp; A22))=0,1,IF(AND(SUM(INDIRECT("'Aktif Kalemler'" &amp; "!G" &amp; A22):INDIRECT("'Aktif Kalemler'" &amp; "!R" &amp; A22))&gt;0,SUM(INDIRECT("'Aktif Kalemler'" &amp; "!G" &amp; A22):INDIRECT("'Aktif Kalemler'" &amp; "!R" &amp; A22))&gt;50000000000),2,0))</f>
        <v>1</v>
      </c>
      <c r="D22" s="142" t="s">
        <v>52</v>
      </c>
      <c r="E22" s="141" t="str">
        <f ca="1">IF(C22=1,CONCATENATE("Yabancı para cinsinden "&amp;B22," kaleminin değeri boş bırakıldı."),IF(C22=2,CONCATENATE("Yabancı para cinsinden "&amp;B22," kalemi değeri 50 Milyar TL'den büyük girildi"),""))</f>
        <v>Yabancı para cinsinden I- AKTİF (VARLIKLAR) TOPLAMI kaleminin değeri boş bırakıldı.</v>
      </c>
      <c r="F22" s="143" t="str">
        <f ca="1">IF(C22=0,"-","Kalemin değerinden emin misiniz?")</f>
        <v>Kalemin değerinden emin misiniz?</v>
      </c>
      <c r="G22" s="143">
        <f ca="1">C22</f>
        <v>1</v>
      </c>
    </row>
    <row r="23" spans="1:7" x14ac:dyDescent="0.3">
      <c r="A23" s="140">
        <v>8</v>
      </c>
      <c r="B23" s="141" t="str">
        <f t="shared" ref="B23:B37" ca="1" si="4">INDIRECT("'Aktif Kalemler'" &amp; "!B" &amp; A23)</f>
        <v>1. Kasa</v>
      </c>
      <c r="C23" s="142">
        <f ca="1">IF(SUM(INDIRECT("'Aktif Kalemler'" &amp; "!G" &amp; A23):INDIRECT("'Aktif Kalemler'" &amp; "!R" &amp; A23))=0,1,IF(AND(SUM(INDIRECT("'Aktif Kalemler'" &amp; "!G" &amp; A23):INDIRECT("'Aktif Kalemler'" &amp; "!R" &amp; A23))&gt;0,SUM(INDIRECT("'Aktif Kalemler'" &amp; "!G" &amp; A23):INDIRECT("'Aktif Kalemler'" &amp; "!R" &amp; A23))&gt;50000000000),2,0))</f>
        <v>1</v>
      </c>
      <c r="D23" s="142" t="s">
        <v>52</v>
      </c>
      <c r="E23" s="141" t="str">
        <f t="shared" ref="E23:E40" ca="1" si="5">IF(C23=1,CONCATENATE("Yabancı para cinsinden "&amp;B23," kaleminin değeri boş bırakıldı."),IF(C23=2,CONCATENATE("Yabancı para cinsinden "&amp;B23," kalemi değeri 50 Milyar TL'den büyük girildi"),""))</f>
        <v>Yabancı para cinsinden 1. Kasa kaleminin değeri boş bırakıldı.</v>
      </c>
      <c r="F23" s="143" t="str">
        <f t="shared" ref="F23:F60" ca="1" si="6">IF(C23=0,"-","Kalemin değerinden emin misiniz?")</f>
        <v>Kalemin değerinden emin misiniz?</v>
      </c>
      <c r="G23" s="143">
        <f t="shared" ref="G23:G60" ca="1" si="7">C23</f>
        <v>1</v>
      </c>
    </row>
    <row r="24" spans="1:7" x14ac:dyDescent="0.3">
      <c r="A24" s="140">
        <v>9</v>
      </c>
      <c r="B24" s="141" t="str">
        <f t="shared" ca="1" si="4"/>
        <v>2. Alınan Çekler</v>
      </c>
      <c r="C24" s="142">
        <f ca="1">IF(SUM(INDIRECT("'Aktif Kalemler'" &amp; "!G" &amp; A24):INDIRECT("'Aktif Kalemler'" &amp; "!R" &amp; A24))=0,1,IF(AND(SUM(INDIRECT("'Aktif Kalemler'" &amp; "!G" &amp; A24):INDIRECT("'Aktif Kalemler'" &amp; "!R" &amp; A24))&gt;0,SUM(INDIRECT("'Aktif Kalemler'" &amp; "!G" &amp; A24):INDIRECT("'Aktif Kalemler'" &amp; "!R" &amp; A24))&gt;50000000000),2,0))</f>
        <v>1</v>
      </c>
      <c r="D24" s="142" t="s">
        <v>52</v>
      </c>
      <c r="E24" s="141" t="str">
        <f t="shared" ca="1" si="5"/>
        <v>Yabancı para cinsinden 2. Alınan Çekler kaleminin değeri boş bırakıldı.</v>
      </c>
      <c r="F24" s="143" t="str">
        <f t="shared" ca="1" si="6"/>
        <v>Kalemin değerinden emin misiniz?</v>
      </c>
      <c r="G24" s="143">
        <f t="shared" ca="1" si="7"/>
        <v>1</v>
      </c>
    </row>
    <row r="25" spans="1:7" x14ac:dyDescent="0.3">
      <c r="A25" s="140">
        <v>10</v>
      </c>
      <c r="B25" s="141" t="str">
        <f t="shared" ca="1" si="4"/>
        <v>3. Bankalar</v>
      </c>
      <c r="C25" s="142">
        <f ca="1">IF(SUM(INDIRECT("'Aktif Kalemler'" &amp; "!G" &amp; A25):INDIRECT("'Aktif Kalemler'" &amp; "!R" &amp; A25))=0,1,IF(AND(SUM(INDIRECT("'Aktif Kalemler'" &amp; "!G" &amp; A25):INDIRECT("'Aktif Kalemler'" &amp; "!R" &amp; A25))&gt;0,SUM(INDIRECT("'Aktif Kalemler'" &amp; "!G" &amp; A25):INDIRECT("'Aktif Kalemler'" &amp; "!R" &amp; A25))&gt;50000000000),2,0))</f>
        <v>1</v>
      </c>
      <c r="D25" s="142" t="s">
        <v>52</v>
      </c>
      <c r="E25" s="141" t="str">
        <f t="shared" ca="1" si="5"/>
        <v>Yabancı para cinsinden 3. Bankalar kaleminin değeri boş bırakıldı.</v>
      </c>
      <c r="F25" s="143" t="str">
        <f t="shared" ca="1" si="6"/>
        <v>Kalemin değerinden emin misiniz?</v>
      </c>
      <c r="G25" s="143">
        <f t="shared" ca="1" si="7"/>
        <v>1</v>
      </c>
    </row>
    <row r="26" spans="1:7" x14ac:dyDescent="0.3">
      <c r="A26" s="140">
        <v>11</v>
      </c>
      <c r="B26" s="141" t="str">
        <f t="shared" ca="1" si="4"/>
        <v>4. Verilen Çekler ve Ödeme Emirleri (-)</v>
      </c>
      <c r="C26" s="142">
        <f ca="1">IF(SUM(INDIRECT("'Aktif Kalemler'" &amp; "!G" &amp; A26):INDIRECT("'Aktif Kalemler'" &amp; "!R" &amp; A26))=0,1,IF(AND(SUM(INDIRECT("'Aktif Kalemler'" &amp; "!G" &amp; A26):INDIRECT("'Aktif Kalemler'" &amp; "!R" &amp; A26))&gt;0,SUM(INDIRECT("'Aktif Kalemler'" &amp; "!G" &amp; A26):INDIRECT("'Aktif Kalemler'" &amp; "!R" &amp; A26))&gt;50000000000),2,0))</f>
        <v>1</v>
      </c>
      <c r="D26" s="142" t="s">
        <v>52</v>
      </c>
      <c r="E26" s="141" t="str">
        <f t="shared" ca="1" si="5"/>
        <v>Yabancı para cinsinden 4. Verilen Çekler ve Ödeme Emirleri (-) kaleminin değeri boş bırakıldı.</v>
      </c>
      <c r="F26" s="143" t="str">
        <f t="shared" ca="1" si="6"/>
        <v>Kalemin değerinden emin misiniz?</v>
      </c>
      <c r="G26" s="143">
        <f t="shared" ca="1" si="7"/>
        <v>1</v>
      </c>
    </row>
    <row r="27" spans="1:7" x14ac:dyDescent="0.3">
      <c r="A27" s="140">
        <v>12</v>
      </c>
      <c r="B27" s="141" t="str">
        <f t="shared" ca="1" si="4"/>
        <v>5. Diğer Hazır Değerler</v>
      </c>
      <c r="C27" s="142">
        <f ca="1">IF(SUM(INDIRECT("'Aktif Kalemler'" &amp; "!G" &amp; A27):INDIRECT("'Aktif Kalemler'" &amp; "!R" &amp; A27))=0,1,IF(AND(SUM(INDIRECT("'Aktif Kalemler'" &amp; "!G" &amp; A27):INDIRECT("'Aktif Kalemler'" &amp; "!R" &amp; A27))&gt;0,SUM(INDIRECT("'Aktif Kalemler'" &amp; "!G" &amp; A27):INDIRECT("'Aktif Kalemler'" &amp; "!R" &amp; A27))&gt;50000000000),2,0))</f>
        <v>1</v>
      </c>
      <c r="D27" s="142" t="s">
        <v>52</v>
      </c>
      <c r="E27" s="141" t="str">
        <f t="shared" ca="1" si="5"/>
        <v>Yabancı para cinsinden 5. Diğer Hazır Değerler kaleminin değeri boş bırakıldı.</v>
      </c>
      <c r="F27" s="143" t="str">
        <f t="shared" ca="1" si="6"/>
        <v>Kalemin değerinden emin misiniz?</v>
      </c>
      <c r="G27" s="143">
        <f t="shared" ca="1" si="7"/>
        <v>1</v>
      </c>
    </row>
    <row r="28" spans="1:7" x14ac:dyDescent="0.3">
      <c r="A28" s="140">
        <v>13</v>
      </c>
      <c r="B28" s="141" t="str">
        <f t="shared" ca="1" si="4"/>
        <v>6. Menkul Kıymetler</v>
      </c>
      <c r="C28" s="142">
        <f ca="1">IF(SUM(INDIRECT("'Aktif Kalemler'" &amp; "!G" &amp; A28):INDIRECT("'Aktif Kalemler'" &amp; "!R" &amp; A28))=0,1,IF(AND(SUM(INDIRECT("'Aktif Kalemler'" &amp; "!G" &amp; A28):INDIRECT("'Aktif Kalemler'" &amp; "!R" &amp; A28))&gt;0,SUM(INDIRECT("'Aktif Kalemler'" &amp; "!G" &amp; A28):INDIRECT("'Aktif Kalemler'" &amp; "!R" &amp; A28))&gt;50000000000),2,0))</f>
        <v>1</v>
      </c>
      <c r="D28" s="142" t="s">
        <v>52</v>
      </c>
      <c r="E28" s="141" t="str">
        <f t="shared" ca="1" si="5"/>
        <v>Yabancı para cinsinden 6. Menkul Kıymetler kaleminin değeri boş bırakıldı.</v>
      </c>
      <c r="F28" s="143" t="str">
        <f t="shared" ca="1" si="6"/>
        <v>Kalemin değerinden emin misiniz?</v>
      </c>
      <c r="G28" s="143">
        <f t="shared" ca="1" si="7"/>
        <v>1</v>
      </c>
    </row>
    <row r="29" spans="1:7" x14ac:dyDescent="0.3">
      <c r="A29" s="140">
        <v>14</v>
      </c>
      <c r="B29" s="141" t="str">
        <f t="shared" ca="1" si="4"/>
        <v>7. Ticari Alacaklar</v>
      </c>
      <c r="C29" s="142">
        <f ca="1">IF(SUM(INDIRECT("'Aktif Kalemler'" &amp; "!G" &amp; A29):INDIRECT("'Aktif Kalemler'" &amp; "!R" &amp; A29))=0,1,IF(AND(SUM(INDIRECT("'Aktif Kalemler'" &amp; "!G" &amp; A29):INDIRECT("'Aktif Kalemler'" &amp; "!R" &amp; A29))&gt;0,SUM(INDIRECT("'Aktif Kalemler'" &amp; "!G" &amp; A29):INDIRECT("'Aktif Kalemler'" &amp; "!R" &amp; A29))&gt;50000000000),2,0))</f>
        <v>1</v>
      </c>
      <c r="D29" s="142" t="s">
        <v>52</v>
      </c>
      <c r="E29" s="141" t="str">
        <f t="shared" ca="1" si="5"/>
        <v>Yabancı para cinsinden 7. Ticari Alacaklar kaleminin değeri boş bırakıldı.</v>
      </c>
      <c r="F29" s="143" t="str">
        <f t="shared" ca="1" si="6"/>
        <v>Kalemin değerinden emin misiniz?</v>
      </c>
      <c r="G29" s="143">
        <f t="shared" ca="1" si="7"/>
        <v>1</v>
      </c>
    </row>
    <row r="30" spans="1:7" x14ac:dyDescent="0.3">
      <c r="A30" s="140">
        <v>15</v>
      </c>
      <c r="B30" s="141" t="str">
        <f t="shared" ca="1" si="4"/>
        <v>7.1. Yurtiçi Ticari Alacaklar</v>
      </c>
      <c r="C30" s="142">
        <f ca="1">IF(SUM(INDIRECT("'Aktif Kalemler'" &amp; "!G" &amp; A30):INDIRECT("'Aktif Kalemler'" &amp; "!R" &amp; A30))=0,1,IF(AND(SUM(INDIRECT("'Aktif Kalemler'" &amp; "!G" &amp; A30):INDIRECT("'Aktif Kalemler'" &amp; "!R" &amp; A30))&gt;0,SUM(INDIRECT("'Aktif Kalemler'" &amp; "!G" &amp; A30):INDIRECT("'Aktif Kalemler'" &amp; "!R" &amp; A30))&gt;50000000000),2,0))</f>
        <v>1</v>
      </c>
      <c r="D30" s="142" t="s">
        <v>52</v>
      </c>
      <c r="E30" s="141" t="str">
        <f t="shared" ca="1" si="5"/>
        <v>Yabancı para cinsinden 7.1. Yurtiçi Ticari Alacaklar kaleminin değeri boş bırakıldı.</v>
      </c>
      <c r="F30" s="143" t="str">
        <f t="shared" ca="1" si="6"/>
        <v>Kalemin değerinden emin misiniz?</v>
      </c>
      <c r="G30" s="143">
        <f t="shared" ca="1" si="7"/>
        <v>1</v>
      </c>
    </row>
    <row r="31" spans="1:7" x14ac:dyDescent="0.3">
      <c r="A31" s="140">
        <v>16</v>
      </c>
      <c r="B31" s="141" t="str">
        <f t="shared" ca="1" si="4"/>
        <v>7.2. Yurtdışı Ticari Alacaklar</v>
      </c>
      <c r="C31" s="142">
        <f ca="1">IF(SUM(INDIRECT("'Aktif Kalemler'" &amp; "!G" &amp; A31):INDIRECT("'Aktif Kalemler'" &amp; "!R" &amp; A31))=0,1,IF(AND(SUM(INDIRECT("'Aktif Kalemler'" &amp; "!G" &amp; A31):INDIRECT("'Aktif Kalemler'" &amp; "!R" &amp; A31))&gt;0,SUM(INDIRECT("'Aktif Kalemler'" &amp; "!G" &amp; A31):INDIRECT("'Aktif Kalemler'" &amp; "!R" &amp; A31))&gt;50000000000),2,0))</f>
        <v>1</v>
      </c>
      <c r="D31" s="142" t="s">
        <v>52</v>
      </c>
      <c r="E31" s="141" t="str">
        <f t="shared" ca="1" si="5"/>
        <v>Yabancı para cinsinden 7.2. Yurtdışı Ticari Alacaklar kaleminin değeri boş bırakıldı.</v>
      </c>
      <c r="F31" s="143" t="str">
        <f t="shared" ca="1" si="6"/>
        <v>Kalemin değerinden emin misiniz?</v>
      </c>
      <c r="G31" s="143">
        <f t="shared" ca="1" si="7"/>
        <v>1</v>
      </c>
    </row>
    <row r="32" spans="1:7" x14ac:dyDescent="0.3">
      <c r="A32" s="140">
        <v>17</v>
      </c>
      <c r="B32" s="141" t="str">
        <f t="shared" ca="1" si="4"/>
        <v>8. Ortak, İştirak ve Bağlı Ortaklıklardan Alacaklar</v>
      </c>
      <c r="C32" s="142">
        <f ca="1">IF(SUM(INDIRECT("'Aktif Kalemler'" &amp; "!G" &amp; A32):INDIRECT("'Aktif Kalemler'" &amp; "!R" &amp; A32))=0,1,IF(AND(SUM(INDIRECT("'Aktif Kalemler'" &amp; "!G" &amp; A32):INDIRECT("'Aktif Kalemler'" &amp; "!R" &amp; A32))&gt;0,SUM(INDIRECT("'Aktif Kalemler'" &amp; "!G" &amp; A32):INDIRECT("'Aktif Kalemler'" &amp; "!R" &amp; A32))&gt;50000000000),2,0))</f>
        <v>1</v>
      </c>
      <c r="D32" s="142" t="s">
        <v>52</v>
      </c>
      <c r="E32" s="141" t="str">
        <f t="shared" ca="1" si="5"/>
        <v>Yabancı para cinsinden 8. Ortak, İştirak ve Bağlı Ortaklıklardan Alacaklar kaleminin değeri boş bırakıldı.</v>
      </c>
      <c r="F32" s="143" t="str">
        <f t="shared" ca="1" si="6"/>
        <v>Kalemin değerinden emin misiniz?</v>
      </c>
      <c r="G32" s="143">
        <f t="shared" ca="1" si="7"/>
        <v>1</v>
      </c>
    </row>
    <row r="33" spans="1:7" x14ac:dyDescent="0.3">
      <c r="A33" s="140">
        <v>18</v>
      </c>
      <c r="B33" s="141" t="str">
        <f t="shared" ca="1" si="4"/>
        <v>9. Diğer Alacaklar</v>
      </c>
      <c r="C33" s="142">
        <f ca="1">IF(SUM(INDIRECT("'Aktif Kalemler'" &amp; "!G" &amp; A33):INDIRECT("'Aktif Kalemler'" &amp; "!R" &amp; A33))=0,1,IF(AND(SUM(INDIRECT("'Aktif Kalemler'" &amp; "!G" &amp; A33):INDIRECT("'Aktif Kalemler'" &amp; "!R" &amp; A33))&gt;0,SUM(INDIRECT("'Aktif Kalemler'" &amp; "!G" &amp; A33):INDIRECT("'Aktif Kalemler'" &amp; "!R" &amp; A33))&gt;50000000000),2,0))</f>
        <v>1</v>
      </c>
      <c r="D33" s="142" t="s">
        <v>52</v>
      </c>
      <c r="E33" s="141" t="str">
        <f t="shared" ca="1" si="5"/>
        <v>Yabancı para cinsinden 9. Diğer Alacaklar kaleminin değeri boş bırakıldı.</v>
      </c>
      <c r="F33" s="143" t="str">
        <f t="shared" ca="1" si="6"/>
        <v>Kalemin değerinden emin misiniz?</v>
      </c>
      <c r="G33" s="143">
        <f t="shared" ca="1" si="7"/>
        <v>1</v>
      </c>
    </row>
    <row r="34" spans="1:7" x14ac:dyDescent="0.3">
      <c r="A34" s="140">
        <v>19</v>
      </c>
      <c r="B34" s="141" t="str">
        <f t="shared" ca="1" si="4"/>
        <v>10.Stoklar</v>
      </c>
      <c r="C34" s="142">
        <f ca="1">IF(SUM(INDIRECT("'Aktif Kalemler'" &amp; "!G" &amp; A34):INDIRECT("'Aktif Kalemler'" &amp; "!R" &amp; A34))=0,1,IF(AND(SUM(INDIRECT("'Aktif Kalemler'" &amp; "!G" &amp; A34):INDIRECT("'Aktif Kalemler'" &amp; "!R" &amp; A34))&gt;0,SUM(INDIRECT("'Aktif Kalemler'" &amp; "!G" &amp; A34):INDIRECT("'Aktif Kalemler'" &amp; "!R" &amp; A34))&gt;50000000000),2,0))</f>
        <v>1</v>
      </c>
      <c r="D34" s="142" t="s">
        <v>52</v>
      </c>
      <c r="E34" s="141" t="str">
        <f t="shared" ca="1" si="5"/>
        <v>Yabancı para cinsinden 10.Stoklar kaleminin değeri boş bırakıldı.</v>
      </c>
      <c r="F34" s="143" t="str">
        <f t="shared" ca="1" si="6"/>
        <v>Kalemin değerinden emin misiniz?</v>
      </c>
      <c r="G34" s="143">
        <f t="shared" ca="1" si="7"/>
        <v>1</v>
      </c>
    </row>
    <row r="35" spans="1:7" x14ac:dyDescent="0.3">
      <c r="A35" s="140">
        <v>20</v>
      </c>
      <c r="B35" s="141" t="str">
        <f t="shared" ca="1" si="4"/>
        <v>10.1 İlk Madde ve Malzeme</v>
      </c>
      <c r="C35" s="142">
        <f ca="1">IF(SUM(INDIRECT("'Aktif Kalemler'" &amp; "!G" &amp; A35):INDIRECT("'Aktif Kalemler'" &amp; "!R" &amp; A35))=0,1,IF(AND(SUM(INDIRECT("'Aktif Kalemler'" &amp; "!G" &amp; A35):INDIRECT("'Aktif Kalemler'" &amp; "!R" &amp; A35))&gt;0,SUM(INDIRECT("'Aktif Kalemler'" &amp; "!G" &amp; A35):INDIRECT("'Aktif Kalemler'" &amp; "!R" &amp; A35))&gt;50000000000),2,0))</f>
        <v>1</v>
      </c>
      <c r="D35" s="142" t="s">
        <v>52</v>
      </c>
      <c r="E35" s="141" t="str">
        <f t="shared" ca="1" si="5"/>
        <v>Yabancı para cinsinden 10.1 İlk Madde ve Malzeme kaleminin değeri boş bırakıldı.</v>
      </c>
      <c r="F35" s="143" t="str">
        <f t="shared" ca="1" si="6"/>
        <v>Kalemin değerinden emin misiniz?</v>
      </c>
      <c r="G35" s="143">
        <f t="shared" ca="1" si="7"/>
        <v>1</v>
      </c>
    </row>
    <row r="36" spans="1:7" x14ac:dyDescent="0.3">
      <c r="A36" s="140">
        <v>21</v>
      </c>
      <c r="B36" s="141" t="str">
        <f t="shared" ca="1" si="4"/>
        <v>10.2 Yari Mamul ve Mamul</v>
      </c>
      <c r="C36" s="142">
        <f ca="1">IF(SUM(INDIRECT("'Aktif Kalemler'" &amp; "!G" &amp; A36):INDIRECT("'Aktif Kalemler'" &amp; "!R" &amp; A36))=0,1,IF(AND(SUM(INDIRECT("'Aktif Kalemler'" &amp; "!G" &amp; A36):INDIRECT("'Aktif Kalemler'" &amp; "!R" &amp; A36))&gt;0,SUM(INDIRECT("'Aktif Kalemler'" &amp; "!G" &amp; A36):INDIRECT("'Aktif Kalemler'" &amp; "!R" &amp; A36))&gt;50000000000),2,0))</f>
        <v>1</v>
      </c>
      <c r="D36" s="142" t="s">
        <v>52</v>
      </c>
      <c r="E36" s="141" t="str">
        <f t="shared" ca="1" si="5"/>
        <v>Yabancı para cinsinden 10.2 Yari Mamul ve Mamul kaleminin değeri boş bırakıldı.</v>
      </c>
      <c r="F36" s="143" t="str">
        <f t="shared" ca="1" si="6"/>
        <v>Kalemin değerinden emin misiniz?</v>
      </c>
      <c r="G36" s="143">
        <f t="shared" ca="1" si="7"/>
        <v>1</v>
      </c>
    </row>
    <row r="37" spans="1:7" x14ac:dyDescent="0.3">
      <c r="A37" s="140">
        <v>22</v>
      </c>
      <c r="B37" s="141" t="str">
        <f t="shared" ca="1" si="4"/>
        <v>10.3 Ticari Mallar</v>
      </c>
      <c r="C37" s="142">
        <f ca="1">IF(SUM(INDIRECT("'Aktif Kalemler'" &amp; "!G" &amp; A37):INDIRECT("'Aktif Kalemler'" &amp; "!R" &amp; A37))=0,1,IF(AND(SUM(INDIRECT("'Aktif Kalemler'" &amp; "!G" &amp; A37):INDIRECT("'Aktif Kalemler'" &amp; "!R" &amp; A37))&gt;0,SUM(INDIRECT("'Aktif Kalemler'" &amp; "!G" &amp; A37):INDIRECT("'Aktif Kalemler'" &amp; "!R" &amp; A37))&gt;50000000000),2,0))</f>
        <v>1</v>
      </c>
      <c r="D37" s="142" t="s">
        <v>52</v>
      </c>
      <c r="E37" s="141" t="str">
        <f t="shared" ca="1" si="5"/>
        <v>Yabancı para cinsinden 10.3 Ticari Mallar kaleminin değeri boş bırakıldı.</v>
      </c>
      <c r="F37" s="143" t="str">
        <f t="shared" ca="1" si="6"/>
        <v>Kalemin değerinden emin misiniz?</v>
      </c>
      <c r="G37" s="143">
        <f t="shared" ca="1" si="7"/>
        <v>1</v>
      </c>
    </row>
    <row r="38" spans="1:7" x14ac:dyDescent="0.3">
      <c r="A38" s="140">
        <v>23</v>
      </c>
      <c r="B38" s="141" t="str">
        <f ca="1">INDIRECT("'Aktif Kalemler'" &amp; "!B" &amp; A38)</f>
        <v>10.4 Diğer Stoklar</v>
      </c>
      <c r="C38" s="142">
        <f ca="1">IF(SUM(INDIRECT("'Aktif Kalemler'" &amp; "!G" &amp; A38):INDIRECT("'Aktif Kalemler'" &amp; "!R" &amp; A38))=0,1,IF(AND(SUM(INDIRECT("'Aktif Kalemler'" &amp; "!G" &amp; A38):INDIRECT("'Aktif Kalemler'" &amp; "!R" &amp; A38))&gt;0,SUM(INDIRECT("'Aktif Kalemler'" &amp; "!G" &amp; A38):INDIRECT("'Aktif Kalemler'" &amp; "!R" &amp; A38))&gt;50000000000),2,0))</f>
        <v>1</v>
      </c>
      <c r="D38" s="142" t="s">
        <v>52</v>
      </c>
      <c r="E38" s="141" t="str">
        <f t="shared" ca="1" si="5"/>
        <v>Yabancı para cinsinden 10.4 Diğer Stoklar kaleminin değeri boş bırakıldı.</v>
      </c>
      <c r="F38" s="143" t="str">
        <f ca="1">IF(C38=0,"-","Kalemin değerinden emin misiniz?")</f>
        <v>Kalemin değerinden emin misiniz?</v>
      </c>
      <c r="G38" s="143">
        <f ca="1">C38</f>
        <v>1</v>
      </c>
    </row>
    <row r="39" spans="1:7" x14ac:dyDescent="0.3">
      <c r="A39" s="140">
        <v>24</v>
      </c>
      <c r="B39" s="141" t="str">
        <f t="shared" ref="B39" ca="1" si="8">INDIRECT("'Aktif Kalemler'" &amp; "!B" &amp; A39)</f>
        <v>11. Yıllara Yaygın İnşaat ve Onarım Maliyetleri</v>
      </c>
      <c r="C39" s="142">
        <f ca="1">IF(SUM(INDIRECT("'Aktif Kalemler'" &amp; "!G" &amp; A39):INDIRECT("'Aktif Kalemler'" &amp; "!R" &amp; A39))=0,1,IF(AND(SUM(INDIRECT("'Aktif Kalemler'" &amp; "!G" &amp; A39):INDIRECT("'Aktif Kalemler'" &amp; "!R" &amp; A39))&gt;0,SUM(INDIRECT("'Aktif Kalemler'" &amp; "!G" &amp; A39):INDIRECT("'Aktif Kalemler'" &amp; "!R" &amp; A39))&gt;50000000000),2,0))</f>
        <v>1</v>
      </c>
      <c r="D39" s="142" t="s">
        <v>52</v>
      </c>
      <c r="E39" s="141" t="str">
        <f t="shared" ca="1" si="5"/>
        <v>Yabancı para cinsinden 11. Yıllara Yaygın İnşaat ve Onarım Maliyetleri kaleminin değeri boş bırakıldı.</v>
      </c>
      <c r="F39" s="143" t="str">
        <f t="shared" ref="F39" ca="1" si="9">IF(C39=0,"-","Kalemin değerinden emin misiniz?")</f>
        <v>Kalemin değerinden emin misiniz?</v>
      </c>
      <c r="G39" s="143">
        <f t="shared" ref="G39" ca="1" si="10">C39</f>
        <v>1</v>
      </c>
    </row>
    <row r="40" spans="1:7" x14ac:dyDescent="0.3">
      <c r="A40" s="140">
        <v>25</v>
      </c>
      <c r="B40" s="141" t="str">
        <f ca="1">INDIRECT("'Aktif Kalemler'" &amp; "!B" &amp; A40)</f>
        <v>12. Gelir Tahakkukları</v>
      </c>
      <c r="C40" s="142">
        <f ca="1">IF(SUM(INDIRECT("'Aktif Kalemler'" &amp; "!G" &amp; A40):INDIRECT("'Aktif Kalemler'" &amp; "!R" &amp; A40))=0,1,IF(AND(SUM(INDIRECT("'Aktif Kalemler'" &amp; "!G" &amp; A40):INDIRECT("'Aktif Kalemler'" &amp; "!R" &amp; A40))&gt;0,SUM(INDIRECT("'Aktif Kalemler'" &amp; "!G" &amp; A40):INDIRECT("'Aktif Kalemler'" &amp; "!R" &amp; A40))&gt;50000000000),2,0))</f>
        <v>1</v>
      </c>
      <c r="D40" s="142" t="s">
        <v>52</v>
      </c>
      <c r="E40" s="141" t="str">
        <f t="shared" ca="1" si="5"/>
        <v>Yabancı para cinsinden 12. Gelir Tahakkukları kaleminin değeri boş bırakıldı.</v>
      </c>
      <c r="F40" s="143" t="str">
        <f ca="1">IF(C40=0,"-","Kalemin değerinden emin misiniz?")</f>
        <v>Kalemin değerinden emin misiniz?</v>
      </c>
      <c r="G40" s="143">
        <f ca="1">C40</f>
        <v>1</v>
      </c>
    </row>
    <row r="42" spans="1:7" x14ac:dyDescent="0.3">
      <c r="A42" s="146"/>
      <c r="B42" s="147"/>
      <c r="C42" s="148"/>
      <c r="D42" s="148"/>
      <c r="E42" s="149"/>
      <c r="F42" s="150"/>
      <c r="G42" s="150"/>
    </row>
    <row r="43" spans="1:7" x14ac:dyDescent="0.3">
      <c r="A43" s="151">
        <v>7</v>
      </c>
      <c r="B43" s="152" t="str">
        <f ca="1">INDIRECT("'Pasif Kalemler'" &amp; "!B" &amp; A43)</f>
        <v>II- PASİF (KAYNAKLAR) TOPLAMI</v>
      </c>
      <c r="C43" s="153">
        <f ca="1">IF(SUM(INDIRECT("'Pasif Kalemler'" &amp; "!C" &amp; A43):INDIRECT("'Pasif Kalemler'" &amp; "!F" &amp; A43))=0,1,IF(SUM(INDIRECT("'Pasif Kalemler'" &amp; "!C" &amp; A43):INDIRECT("'Pasif Kalemler'" &amp; "!F" &amp; A43))&gt;50000000000,2,0))</f>
        <v>1</v>
      </c>
      <c r="D43" s="153" t="s">
        <v>51</v>
      </c>
      <c r="E43" s="152" t="str">
        <f ca="1">IF(C43=1,CONCATENATE("Türk Lirası cinsinden " &amp; B43," kaleminin değeri boş bırakıldı."),IF(C43=2,CONCATENATE("Türk Lirası cinsinden " &amp; B43," kalemi değeri 50 Milyar TL'den büyük girildi"),""))</f>
        <v>Türk Lirası cinsinden II- PASİF (KAYNAKLAR) TOPLAMI kaleminin değeri boş bırakıldı.</v>
      </c>
      <c r="F43" s="154" t="str">
        <f t="shared" ca="1" si="6"/>
        <v>Kalemin değerinden emin misiniz?</v>
      </c>
      <c r="G43" s="154">
        <f t="shared" ca="1" si="7"/>
        <v>1</v>
      </c>
    </row>
    <row r="44" spans="1:7" x14ac:dyDescent="0.3">
      <c r="A44" s="151">
        <v>8</v>
      </c>
      <c r="B44" s="152" t="str">
        <f t="shared" ref="B44:B60" ca="1" si="11">INDIRECT("'Pasif Kalemler'" &amp; "!B" &amp; A44)</f>
        <v>1.Mali Borçlar</v>
      </c>
      <c r="C44" s="153">
        <f ca="1">IF(SUM(INDIRECT("'Pasif Kalemler'" &amp; "!C" &amp; A44):INDIRECT("'Pasif Kalemler'" &amp; "!F" &amp; A44))=0,1,IF(SUM(INDIRECT("'Pasif Kalemler'" &amp; "!C" &amp; A44):INDIRECT("'Pasif Kalemler'" &amp; "!F" &amp; A44))&gt;50000000000,2,0))</f>
        <v>1</v>
      </c>
      <c r="D44" s="153" t="s">
        <v>51</v>
      </c>
      <c r="E44" s="152" t="str">
        <f t="shared" ref="E44:E60" ca="1" si="12">IF(C44=1,CONCATENATE("Türk Lirası cinsinden " &amp; B44," kaleminin değeri boş bırakıldı."),IF(C44=2,CONCATENATE("Türk Lirası cinsinden " &amp; B44," kalemi değeri 50 Milyar TL'den büyük girildi"),""))</f>
        <v>Türk Lirası cinsinden 1.Mali Borçlar kaleminin değeri boş bırakıldı.</v>
      </c>
      <c r="F44" s="154" t="str">
        <f t="shared" ca="1" si="6"/>
        <v>Kalemin değerinden emin misiniz?</v>
      </c>
      <c r="G44" s="154">
        <f t="shared" ca="1" si="7"/>
        <v>1</v>
      </c>
    </row>
    <row r="45" spans="1:7" x14ac:dyDescent="0.3">
      <c r="A45" s="151">
        <v>9</v>
      </c>
      <c r="B45" s="152" t="str">
        <f t="shared" ca="1" si="11"/>
        <v>1.1. Krediler</v>
      </c>
      <c r="C45" s="153">
        <f ca="1">IF(SUM(INDIRECT("'Pasif Kalemler'" &amp; "!C" &amp; A45):INDIRECT("'Pasif Kalemler'" &amp; "!F" &amp; A45))=0,1,IF(SUM(INDIRECT("'Pasif Kalemler'" &amp; "!C" &amp; A45):INDIRECT("'Pasif Kalemler'" &amp; "!F" &amp; A45))&gt;50000000000,2,0))</f>
        <v>1</v>
      </c>
      <c r="D45" s="153" t="s">
        <v>51</v>
      </c>
      <c r="E45" s="152" t="str">
        <f t="shared" ca="1" si="12"/>
        <v>Türk Lirası cinsinden 1.1. Krediler kaleminin değeri boş bırakıldı.</v>
      </c>
      <c r="F45" s="154" t="str">
        <f t="shared" ca="1" si="6"/>
        <v>Kalemin değerinden emin misiniz?</v>
      </c>
      <c r="G45" s="154">
        <f t="shared" ca="1" si="7"/>
        <v>1</v>
      </c>
    </row>
    <row r="46" spans="1:7" x14ac:dyDescent="0.3">
      <c r="A46" s="151">
        <v>10</v>
      </c>
      <c r="B46" s="152" t="str">
        <f t="shared" ca="1" si="11"/>
        <v>1.1.1. Yurtiçi Krediler</v>
      </c>
      <c r="C46" s="153">
        <f ca="1">IF(SUM(INDIRECT("'Pasif Kalemler'" &amp; "!C" &amp; A46):INDIRECT("'Pasif Kalemler'" &amp; "!F" &amp; A46))=0,1,IF(SUM(INDIRECT("'Pasif Kalemler'" &amp; "!C" &amp; A46):INDIRECT("'Pasif Kalemler'" &amp; "!F" &amp; A46))&gt;50000000000,2,0))</f>
        <v>1</v>
      </c>
      <c r="D46" s="153" t="s">
        <v>51</v>
      </c>
      <c r="E46" s="152" t="str">
        <f t="shared" ca="1" si="12"/>
        <v>Türk Lirası cinsinden 1.1.1. Yurtiçi Krediler kaleminin değeri boş bırakıldı.</v>
      </c>
      <c r="F46" s="154" t="str">
        <f t="shared" ca="1" si="6"/>
        <v>Kalemin değerinden emin misiniz?</v>
      </c>
      <c r="G46" s="154">
        <f t="shared" ca="1" si="7"/>
        <v>1</v>
      </c>
    </row>
    <row r="47" spans="1:7" x14ac:dyDescent="0.3">
      <c r="A47" s="151">
        <v>11</v>
      </c>
      <c r="B47" s="152" t="str">
        <f t="shared" ca="1" si="11"/>
        <v>1.1.2. Yurtdışı Krediler</v>
      </c>
      <c r="C47" s="153">
        <f ca="1">IF(SUM(INDIRECT("'Pasif Kalemler'" &amp; "!C" &amp; A47):INDIRECT("'Pasif Kalemler'" &amp; "!F" &amp; A47))=0,1,IF(SUM(INDIRECT("'Pasif Kalemler'" &amp; "!C" &amp; A47):INDIRECT("'Pasif Kalemler'" &amp; "!F" &amp; A47))&gt;50000000000,2,0))</f>
        <v>1</v>
      </c>
      <c r="D47" s="153" t="s">
        <v>51</v>
      </c>
      <c r="E47" s="152" t="str">
        <f t="shared" ca="1" si="12"/>
        <v>Türk Lirası cinsinden 1.1.2. Yurtdışı Krediler kaleminin değeri boş bırakıldı.</v>
      </c>
      <c r="F47" s="154" t="str">
        <f t="shared" ca="1" si="6"/>
        <v>Kalemin değerinden emin misiniz?</v>
      </c>
      <c r="G47" s="154">
        <f t="shared" ca="1" si="7"/>
        <v>1</v>
      </c>
    </row>
    <row r="48" spans="1:7" x14ac:dyDescent="0.3">
      <c r="A48" s="151">
        <v>12</v>
      </c>
      <c r="B48" s="152" t="str">
        <f t="shared" ca="1" si="11"/>
        <v>1.2. Finansal Kiralama Borçları</v>
      </c>
      <c r="C48" s="153">
        <f ca="1">IF(SUM(INDIRECT("'Pasif Kalemler'" &amp; "!C" &amp; A48):INDIRECT("'Pasif Kalemler'" &amp; "!F" &amp; A48))=0,1,IF(SUM(INDIRECT("'Pasif Kalemler'" &amp; "!C" &amp; A48):INDIRECT("'Pasif Kalemler'" &amp; "!F" &amp; A48))&gt;50000000000,2,0))</f>
        <v>1</v>
      </c>
      <c r="D48" s="153" t="s">
        <v>51</v>
      </c>
      <c r="E48" s="152" t="str">
        <f t="shared" ca="1" si="12"/>
        <v>Türk Lirası cinsinden 1.2. Finansal Kiralama Borçları kaleminin değeri boş bırakıldı.</v>
      </c>
      <c r="F48" s="154" t="str">
        <f t="shared" ca="1" si="6"/>
        <v>Kalemin değerinden emin misiniz?</v>
      </c>
      <c r="G48" s="154">
        <f t="shared" ca="1" si="7"/>
        <v>1</v>
      </c>
    </row>
    <row r="49" spans="1:7" x14ac:dyDescent="0.3">
      <c r="A49" s="151">
        <v>13</v>
      </c>
      <c r="B49" s="152" t="str">
        <f t="shared" ca="1" si="11"/>
        <v>1.3. Çıkarılmış Menkul Kıymetler</v>
      </c>
      <c r="C49" s="153">
        <f ca="1">IF(SUM(INDIRECT("'Pasif Kalemler'" &amp; "!C" &amp; A49):INDIRECT("'Pasif Kalemler'" &amp; "!F" &amp; A49))=0,1,IF(SUM(INDIRECT("'Pasif Kalemler'" &amp; "!C" &amp; A49):INDIRECT("'Pasif Kalemler'" &amp; "!F" &amp; A49))&gt;50000000000,2,0))</f>
        <v>1</v>
      </c>
      <c r="D49" s="153" t="s">
        <v>51</v>
      </c>
      <c r="E49" s="152" t="str">
        <f t="shared" ca="1" si="12"/>
        <v>Türk Lirası cinsinden 1.3. Çıkarılmış Menkul Kıymetler kaleminin değeri boş bırakıldı.</v>
      </c>
      <c r="F49" s="154" t="str">
        <f t="shared" ca="1" si="6"/>
        <v>Kalemin değerinden emin misiniz?</v>
      </c>
      <c r="G49" s="154">
        <f t="shared" ca="1" si="7"/>
        <v>1</v>
      </c>
    </row>
    <row r="50" spans="1:7" x14ac:dyDescent="0.3">
      <c r="A50" s="151">
        <v>14</v>
      </c>
      <c r="B50" s="152" t="str">
        <f t="shared" ca="1" si="11"/>
        <v>1.4. Diğer Mali Borçlar</v>
      </c>
      <c r="C50" s="153">
        <f ca="1">IF(SUM(INDIRECT("'Pasif Kalemler'" &amp; "!C" &amp; A50):INDIRECT("'Pasif Kalemler'" &amp; "!F" &amp; A50))=0,1,IF(SUM(INDIRECT("'Pasif Kalemler'" &amp; "!C" &amp; A50):INDIRECT("'Pasif Kalemler'" &amp; "!F" &amp; A50))&gt;50000000000,2,0))</f>
        <v>1</v>
      </c>
      <c r="D50" s="153" t="s">
        <v>51</v>
      </c>
      <c r="E50" s="152" t="str">
        <f t="shared" ca="1" si="12"/>
        <v>Türk Lirası cinsinden 1.4. Diğer Mali Borçlar kaleminin değeri boş bırakıldı.</v>
      </c>
      <c r="F50" s="154" t="str">
        <f t="shared" ca="1" si="6"/>
        <v>Kalemin değerinden emin misiniz?</v>
      </c>
      <c r="G50" s="154">
        <f t="shared" ca="1" si="7"/>
        <v>1</v>
      </c>
    </row>
    <row r="51" spans="1:7" x14ac:dyDescent="0.3">
      <c r="A51" s="151">
        <v>15</v>
      </c>
      <c r="B51" s="152" t="str">
        <f t="shared" ca="1" si="11"/>
        <v>2. Ticari Borçlar</v>
      </c>
      <c r="C51" s="153">
        <f ca="1">IF(SUM(INDIRECT("'Pasif Kalemler'" &amp; "!C" &amp; A51):INDIRECT("'Pasif Kalemler'" &amp; "!F" &amp; A51))=0,1,IF(SUM(INDIRECT("'Pasif Kalemler'" &amp; "!C" &amp; A51):INDIRECT("'Pasif Kalemler'" &amp; "!F" &amp; A51))&gt;50000000000,2,0))</f>
        <v>1</v>
      </c>
      <c r="D51" s="153" t="s">
        <v>51</v>
      </c>
      <c r="E51" s="152" t="str">
        <f t="shared" ca="1" si="12"/>
        <v>Türk Lirası cinsinden 2. Ticari Borçlar kaleminin değeri boş bırakıldı.</v>
      </c>
      <c r="F51" s="154" t="str">
        <f t="shared" ca="1" si="6"/>
        <v>Kalemin değerinden emin misiniz?</v>
      </c>
      <c r="G51" s="154">
        <f t="shared" ca="1" si="7"/>
        <v>1</v>
      </c>
    </row>
    <row r="52" spans="1:7" x14ac:dyDescent="0.3">
      <c r="A52" s="151">
        <v>16</v>
      </c>
      <c r="B52" s="152" t="str">
        <f t="shared" ca="1" si="11"/>
        <v>2.1. Yurtiçi Ticari Borçlar</v>
      </c>
      <c r="C52" s="153">
        <f ca="1">IF(SUM(INDIRECT("'Pasif Kalemler'" &amp; "!C" &amp; A52):INDIRECT("'Pasif Kalemler'" &amp; "!F" &amp; A52))=0,1,IF(SUM(INDIRECT("'Pasif Kalemler'" &amp; "!C" &amp; A52):INDIRECT("'Pasif Kalemler'" &amp; "!F" &amp; A52))&gt;50000000000,2,0))</f>
        <v>1</v>
      </c>
      <c r="D52" s="153" t="s">
        <v>51</v>
      </c>
      <c r="E52" s="152" t="str">
        <f t="shared" ca="1" si="12"/>
        <v>Türk Lirası cinsinden 2.1. Yurtiçi Ticari Borçlar kaleminin değeri boş bırakıldı.</v>
      </c>
      <c r="F52" s="154" t="str">
        <f t="shared" ca="1" si="6"/>
        <v>Kalemin değerinden emin misiniz?</v>
      </c>
      <c r="G52" s="154">
        <f t="shared" ca="1" si="7"/>
        <v>1</v>
      </c>
    </row>
    <row r="53" spans="1:7" x14ac:dyDescent="0.3">
      <c r="A53" s="151">
        <v>17</v>
      </c>
      <c r="B53" s="152" t="str">
        <f t="shared" ca="1" si="11"/>
        <v>2.2. Yurtdışı Ticari Borçlar</v>
      </c>
      <c r="C53" s="153">
        <f ca="1">IF(SUM(INDIRECT("'Pasif Kalemler'" &amp; "!C" &amp; A53):INDIRECT("'Pasif Kalemler'" &amp; "!F" &amp; A53))=0,1,IF(SUM(INDIRECT("'Pasif Kalemler'" &amp; "!C" &amp; A53):INDIRECT("'Pasif Kalemler'" &amp; "!F" &amp; A53))&gt;50000000000,2,0))</f>
        <v>1</v>
      </c>
      <c r="D53" s="153" t="s">
        <v>51</v>
      </c>
      <c r="E53" s="152" t="str">
        <f t="shared" ca="1" si="12"/>
        <v>Türk Lirası cinsinden 2.2. Yurtdışı Ticari Borçlar kaleminin değeri boş bırakıldı.</v>
      </c>
      <c r="F53" s="154" t="str">
        <f t="shared" ca="1" si="6"/>
        <v>Kalemin değerinden emin misiniz?</v>
      </c>
      <c r="G53" s="154">
        <f t="shared" ca="1" si="7"/>
        <v>1</v>
      </c>
    </row>
    <row r="54" spans="1:7" x14ac:dyDescent="0.3">
      <c r="A54" s="151">
        <v>18</v>
      </c>
      <c r="B54" s="152" t="str">
        <f t="shared" ca="1" si="11"/>
        <v>3. Ortaklara, İştiraklere ve Bağlı Ortaklıklara Borçlar</v>
      </c>
      <c r="C54" s="153">
        <f ca="1">IF(SUM(INDIRECT("'Pasif Kalemler'" &amp; "!C" &amp; A54):INDIRECT("'Pasif Kalemler'" &amp; "!F" &amp; A54))=0,1,IF(SUM(INDIRECT("'Pasif Kalemler'" &amp; "!C" &amp; A54):INDIRECT("'Pasif Kalemler'" &amp; "!F" &amp; A54))&gt;50000000000,2,0))</f>
        <v>1</v>
      </c>
      <c r="D54" s="153" t="s">
        <v>51</v>
      </c>
      <c r="E54" s="152" t="str">
        <f t="shared" ca="1" si="12"/>
        <v>Türk Lirası cinsinden 3. Ortaklara, İştiraklere ve Bağlı Ortaklıklara Borçlar kaleminin değeri boş bırakıldı.</v>
      </c>
      <c r="F54" s="154" t="str">
        <f t="shared" ca="1" si="6"/>
        <v>Kalemin değerinden emin misiniz?</v>
      </c>
      <c r="G54" s="154">
        <f t="shared" ca="1" si="7"/>
        <v>1</v>
      </c>
    </row>
    <row r="55" spans="1:7" x14ac:dyDescent="0.3">
      <c r="A55" s="151">
        <v>19</v>
      </c>
      <c r="B55" s="152" t="str">
        <f t="shared" ca="1" si="11"/>
        <v>4. Diğer Borçlar</v>
      </c>
      <c r="C55" s="153">
        <f ca="1">IF(SUM(INDIRECT("'Pasif Kalemler'" &amp; "!C" &amp; A55):INDIRECT("'Pasif Kalemler'" &amp; "!F" &amp; A55))=0,1,IF(SUM(INDIRECT("'Pasif Kalemler'" &amp; "!C" &amp; A55):INDIRECT("'Pasif Kalemler'" &amp; "!F" &amp; A55))&gt;50000000000,2,0))</f>
        <v>1</v>
      </c>
      <c r="D55" s="153" t="s">
        <v>51</v>
      </c>
      <c r="E55" s="152" t="str">
        <f t="shared" ca="1" si="12"/>
        <v>Türk Lirası cinsinden 4. Diğer Borçlar kaleminin değeri boş bırakıldı.</v>
      </c>
      <c r="F55" s="154" t="str">
        <f t="shared" ca="1" si="6"/>
        <v>Kalemin değerinden emin misiniz?</v>
      </c>
      <c r="G55" s="154">
        <f t="shared" ca="1" si="7"/>
        <v>1</v>
      </c>
    </row>
    <row r="56" spans="1:7" x14ac:dyDescent="0.3">
      <c r="A56" s="151">
        <v>20</v>
      </c>
      <c r="B56" s="152" t="str">
        <f t="shared" ca="1" si="11"/>
        <v>5. Avanslar</v>
      </c>
      <c r="C56" s="153">
        <f ca="1">IF(SUM(INDIRECT("'Pasif Kalemler'" &amp; "!C" &amp; A56):INDIRECT("'Pasif Kalemler'" &amp; "!F" &amp; A56))=0,1,IF(SUM(INDIRECT("'Pasif Kalemler'" &amp; "!C" &amp; A56):INDIRECT("'Pasif Kalemler'" &amp; "!F" &amp; A56))&gt;50000000000,2,0))</f>
        <v>1</v>
      </c>
      <c r="D56" s="153" t="s">
        <v>51</v>
      </c>
      <c r="E56" s="152" t="str">
        <f t="shared" ca="1" si="12"/>
        <v>Türk Lirası cinsinden 5. Avanslar kaleminin değeri boş bırakıldı.</v>
      </c>
      <c r="F56" s="154" t="str">
        <f t="shared" ca="1" si="6"/>
        <v>Kalemin değerinden emin misiniz?</v>
      </c>
      <c r="G56" s="154">
        <f t="shared" ca="1" si="7"/>
        <v>1</v>
      </c>
    </row>
    <row r="57" spans="1:7" x14ac:dyDescent="0.3">
      <c r="A57" s="151">
        <v>21</v>
      </c>
      <c r="B57" s="152" t="str">
        <f t="shared" ca="1" si="11"/>
        <v>6. Yıllara Yaygın İnşaat ve Onarım Hakedişleri</v>
      </c>
      <c r="C57" s="153">
        <f ca="1">IF(SUM(INDIRECT("'Pasif Kalemler'" &amp; "!C" &amp; A57):INDIRECT("'Pasif Kalemler'" &amp; "!F" &amp; A57))=0,1,IF(SUM(INDIRECT("'Pasif Kalemler'" &amp; "!C" &amp; A57):INDIRECT("'Pasif Kalemler'" &amp; "!F" &amp; A57))&gt;50000000000,2,0))</f>
        <v>1</v>
      </c>
      <c r="D57" s="153" t="s">
        <v>51</v>
      </c>
      <c r="E57" s="152" t="str">
        <f t="shared" ca="1" si="12"/>
        <v>Türk Lirası cinsinden 6. Yıllara Yaygın İnşaat ve Onarım Hakedişleri kaleminin değeri boş bırakıldı.</v>
      </c>
      <c r="F57" s="154" t="str">
        <f t="shared" ca="1" si="6"/>
        <v>Kalemin değerinden emin misiniz?</v>
      </c>
      <c r="G57" s="154">
        <f t="shared" ca="1" si="7"/>
        <v>1</v>
      </c>
    </row>
    <row r="58" spans="1:7" x14ac:dyDescent="0.3">
      <c r="A58" s="151">
        <v>22</v>
      </c>
      <c r="B58" s="152" t="str">
        <f t="shared" ca="1" si="11"/>
        <v>7. Gider Tahakkukları</v>
      </c>
      <c r="C58" s="153">
        <f ca="1">IF(SUM(INDIRECT("'Pasif Kalemler'" &amp; "!C" &amp; A58):INDIRECT("'Pasif Kalemler'" &amp; "!F" &amp; A58))=0,1,IF(SUM(INDIRECT("'Pasif Kalemler'" &amp; "!C" &amp; A58):INDIRECT("'Pasif Kalemler'" &amp; "!F" &amp; A58))&gt;50000000000,2,0))</f>
        <v>1</v>
      </c>
      <c r="D58" s="153" t="s">
        <v>51</v>
      </c>
      <c r="E58" s="152" t="str">
        <f t="shared" ca="1" si="12"/>
        <v>Türk Lirası cinsinden 7. Gider Tahakkukları kaleminin değeri boş bırakıldı.</v>
      </c>
      <c r="F58" s="154" t="str">
        <f t="shared" ca="1" si="6"/>
        <v>Kalemin değerinden emin misiniz?</v>
      </c>
      <c r="G58" s="154">
        <f t="shared" ca="1" si="7"/>
        <v>1</v>
      </c>
    </row>
    <row r="59" spans="1:7" x14ac:dyDescent="0.3">
      <c r="A59" s="151">
        <v>23</v>
      </c>
      <c r="B59" s="152" t="str">
        <f t="shared" ca="1" si="11"/>
        <v>III- NET BİLANÇO İÇİ YABANCI PARA POZİSYONU ("I-II")</v>
      </c>
      <c r="C59" s="153">
        <f ca="1">IF(SUM(INDIRECT("'Pasif Kalemler'" &amp; "!C" &amp; A59):INDIRECT("'Pasif Kalemler'" &amp; "!F" &amp; A59))=0,1,IF(SUM(INDIRECT("'Pasif Kalemler'" &amp; "!C" &amp; A59):INDIRECT("'Pasif Kalemler'" &amp; "!F" &amp; A59))&gt;50000000000,2,0))</f>
        <v>1</v>
      </c>
      <c r="D59" s="153" t="s">
        <v>51</v>
      </c>
      <c r="E59" s="152" t="str">
        <f t="shared" ca="1" si="12"/>
        <v>Türk Lirası cinsinden III- NET BİLANÇO İÇİ YABANCI PARA POZİSYONU ("I-II") kaleminin değeri boş bırakıldı.</v>
      </c>
      <c r="F59" s="154" t="str">
        <f t="shared" ca="1" si="6"/>
        <v>Kalemin değerinden emin misiniz?</v>
      </c>
      <c r="G59" s="154">
        <f t="shared" ca="1" si="7"/>
        <v>1</v>
      </c>
    </row>
    <row r="60" spans="1:7" x14ac:dyDescent="0.3">
      <c r="A60" s="151">
        <v>26</v>
      </c>
      <c r="B60" s="152">
        <f t="shared" ca="1" si="11"/>
        <v>0</v>
      </c>
      <c r="C60" s="153">
        <f ca="1">IF(SUM(INDIRECT("'Pasif Kalemler'" &amp; "!C" &amp; A60):INDIRECT("'Pasif Kalemler'" &amp; "!F" &amp; A60))=0,1,IF(SUM(INDIRECT("'Pasif Kalemler'" &amp; "!C" &amp; A60):INDIRECT("'Pasif Kalemler'" &amp; "!F" &amp; A60))&gt;50000000000,2,0))</f>
        <v>1</v>
      </c>
      <c r="D60" s="153" t="s">
        <v>51</v>
      </c>
      <c r="E60" s="152" t="str">
        <f t="shared" ca="1" si="12"/>
        <v>Türk Lirası cinsinden 0 kaleminin değeri boş bırakıldı.</v>
      </c>
      <c r="F60" s="154" t="str">
        <f t="shared" ca="1" si="6"/>
        <v>Kalemin değerinden emin misiniz?</v>
      </c>
      <c r="G60" s="154">
        <f t="shared" ca="1" si="7"/>
        <v>1</v>
      </c>
    </row>
    <row r="61" spans="1:7" x14ac:dyDescent="0.3">
      <c r="A61" s="151"/>
      <c r="B61" s="155"/>
      <c r="C61" s="155"/>
      <c r="D61" s="155"/>
      <c r="E61" s="155"/>
      <c r="F61" s="155"/>
      <c r="G61" s="155"/>
    </row>
    <row r="62" spans="1:7" x14ac:dyDescent="0.3">
      <c r="A62" s="151">
        <v>7</v>
      </c>
      <c r="B62" s="152" t="str">
        <f ca="1">INDIRECT("'Pasif Kalemler'" &amp; "!B" &amp; A62)</f>
        <v>II- PASİF (KAYNAKLAR) TOPLAMI</v>
      </c>
      <c r="C62" s="153">
        <f ca="1">IF(SUM(INDIRECT("'Pasif Kalemler'" &amp; "!G" &amp; A62):INDIRECT("'Pasif Kalemler'" &amp; "!R" &amp; A62))=0,1,IF(SUM(INDIRECT("'Pasif Kalemler'" &amp; "!G" &amp; A62):INDIRECT("'Pasif Kalemler'" &amp; "!R" &amp; A62))&gt;50000000000,2,0))</f>
        <v>1</v>
      </c>
      <c r="D62" s="153" t="s">
        <v>52</v>
      </c>
      <c r="E62" s="152" t="str">
        <f ca="1">IF(C62=1,CONCATENATE("Yabancı para cinsinden " &amp; B62," kaleminin değeri boş bırakıldı."),IF(C62=2,CONCATENATE("Yabancı para cinsinden " &amp; B62," kalemi değeri 50 Milyar TL'den büyük girildi"),""))</f>
        <v>Yabancı para cinsinden II- PASİF (KAYNAKLAR) TOPLAMI kaleminin değeri boş bırakıldı.</v>
      </c>
      <c r="F62" s="154" t="str">
        <f t="shared" ca="1" si="2"/>
        <v>Kalemin değerinden emin misiniz?</v>
      </c>
      <c r="G62" s="154">
        <f t="shared" ca="1" si="3"/>
        <v>1</v>
      </c>
    </row>
    <row r="63" spans="1:7" x14ac:dyDescent="0.3">
      <c r="A63" s="151">
        <v>8</v>
      </c>
      <c r="B63" s="152" t="str">
        <f t="shared" ref="B63:B79" ca="1" si="13">INDIRECT("'Pasif Kalemler'" &amp; "!B" &amp; A63)</f>
        <v>1.Mali Borçlar</v>
      </c>
      <c r="C63" s="153">
        <f ca="1">IF(SUM(INDIRECT("'Pasif Kalemler'" &amp; "!G" &amp; A63):INDIRECT("'Pasif Kalemler'" &amp; "!R" &amp; A63))=0,1,IF(SUM(INDIRECT("'Pasif Kalemler'" &amp; "!G" &amp; A63):INDIRECT("'Pasif Kalemler'" &amp; "!R" &amp; A63))&gt;50000000000,2,0))</f>
        <v>1</v>
      </c>
      <c r="D63" s="153" t="s">
        <v>52</v>
      </c>
      <c r="E63" s="152" t="str">
        <f t="shared" ref="E63:E79" ca="1" si="14">IF(C63=1,CONCATENATE("Yabancı para cinsinden " &amp; B63," kaleminin değeri boş bırakıldı."),IF(C63=2,CONCATENATE("Yabancı para cinsinden " &amp; B63," kalemi değeri 50 Milyar TL'den büyük girildi"),""))</f>
        <v>Yabancı para cinsinden 1.Mali Borçlar kaleminin değeri boş bırakıldı.</v>
      </c>
      <c r="F63" s="154" t="str">
        <f t="shared" ca="1" si="2"/>
        <v>Kalemin değerinden emin misiniz?</v>
      </c>
      <c r="G63" s="154">
        <f t="shared" ca="1" si="3"/>
        <v>1</v>
      </c>
    </row>
    <row r="64" spans="1:7" x14ac:dyDescent="0.3">
      <c r="A64" s="151">
        <v>9</v>
      </c>
      <c r="B64" s="152" t="str">
        <f t="shared" ca="1" si="13"/>
        <v>1.1. Krediler</v>
      </c>
      <c r="C64" s="153">
        <f ca="1">IF(SUM(INDIRECT("'Pasif Kalemler'" &amp; "!G" &amp; A64):INDIRECT("'Pasif Kalemler'" &amp; "!R" &amp; A64))=0,1,IF(SUM(INDIRECT("'Pasif Kalemler'" &amp; "!G" &amp; A64):INDIRECT("'Pasif Kalemler'" &amp; "!R" &amp; A64))&gt;50000000000,2,0))</f>
        <v>1</v>
      </c>
      <c r="D64" s="153" t="s">
        <v>52</v>
      </c>
      <c r="E64" s="152" t="str">
        <f t="shared" ca="1" si="14"/>
        <v>Yabancı para cinsinden 1.1. Krediler kaleminin değeri boş bırakıldı.</v>
      </c>
      <c r="F64" s="154" t="str">
        <f t="shared" ca="1" si="2"/>
        <v>Kalemin değerinden emin misiniz?</v>
      </c>
      <c r="G64" s="154">
        <f t="shared" ca="1" si="3"/>
        <v>1</v>
      </c>
    </row>
    <row r="65" spans="1:7" x14ac:dyDescent="0.3">
      <c r="A65" s="151">
        <v>10</v>
      </c>
      <c r="B65" s="152" t="str">
        <f t="shared" ca="1" si="13"/>
        <v>1.1.1. Yurtiçi Krediler</v>
      </c>
      <c r="C65" s="153">
        <f ca="1">IF(SUM(INDIRECT("'Pasif Kalemler'" &amp; "!G" &amp; A65):INDIRECT("'Pasif Kalemler'" &amp; "!R" &amp; A65))=0,1,IF(SUM(INDIRECT("'Pasif Kalemler'" &amp; "!G" &amp; A65):INDIRECT("'Pasif Kalemler'" &amp; "!R" &amp; A65))&gt;50000000000,2,0))</f>
        <v>1</v>
      </c>
      <c r="D65" s="153" t="s">
        <v>52</v>
      </c>
      <c r="E65" s="152" t="str">
        <f t="shared" ca="1" si="14"/>
        <v>Yabancı para cinsinden 1.1.1. Yurtiçi Krediler kaleminin değeri boş bırakıldı.</v>
      </c>
      <c r="F65" s="154" t="str">
        <f t="shared" ca="1" si="2"/>
        <v>Kalemin değerinden emin misiniz?</v>
      </c>
      <c r="G65" s="154">
        <f t="shared" ca="1" si="3"/>
        <v>1</v>
      </c>
    </row>
    <row r="66" spans="1:7" x14ac:dyDescent="0.3">
      <c r="A66" s="151">
        <v>11</v>
      </c>
      <c r="B66" s="152" t="str">
        <f t="shared" ca="1" si="13"/>
        <v>1.1.2. Yurtdışı Krediler</v>
      </c>
      <c r="C66" s="153">
        <f ca="1">IF(SUM(INDIRECT("'Pasif Kalemler'" &amp; "!G" &amp; A66):INDIRECT("'Pasif Kalemler'" &amp; "!R" &amp; A66))=0,1,IF(SUM(INDIRECT("'Pasif Kalemler'" &amp; "!G" &amp; A66):INDIRECT("'Pasif Kalemler'" &amp; "!R" &amp; A66))&gt;50000000000,2,0))</f>
        <v>1</v>
      </c>
      <c r="D66" s="153" t="s">
        <v>52</v>
      </c>
      <c r="E66" s="152" t="str">
        <f t="shared" ca="1" si="14"/>
        <v>Yabancı para cinsinden 1.1.2. Yurtdışı Krediler kaleminin değeri boş bırakıldı.</v>
      </c>
      <c r="F66" s="154" t="str">
        <f t="shared" ca="1" si="2"/>
        <v>Kalemin değerinden emin misiniz?</v>
      </c>
      <c r="G66" s="154">
        <f t="shared" ca="1" si="3"/>
        <v>1</v>
      </c>
    </row>
    <row r="67" spans="1:7" x14ac:dyDescent="0.3">
      <c r="A67" s="151">
        <v>12</v>
      </c>
      <c r="B67" s="152" t="str">
        <f t="shared" ca="1" si="13"/>
        <v>1.2. Finansal Kiralama Borçları</v>
      </c>
      <c r="C67" s="153">
        <f ca="1">IF(SUM(INDIRECT("'Pasif Kalemler'" &amp; "!G" &amp; A67):INDIRECT("'Pasif Kalemler'" &amp; "!R" &amp; A67))=0,1,IF(SUM(INDIRECT("'Pasif Kalemler'" &amp; "!G" &amp; A67):INDIRECT("'Pasif Kalemler'" &amp; "!R" &amp; A67))&gt;50000000000,2,0))</f>
        <v>1</v>
      </c>
      <c r="D67" s="153" t="s">
        <v>52</v>
      </c>
      <c r="E67" s="152" t="str">
        <f t="shared" ca="1" si="14"/>
        <v>Yabancı para cinsinden 1.2. Finansal Kiralama Borçları kaleminin değeri boş bırakıldı.</v>
      </c>
      <c r="F67" s="154" t="str">
        <f t="shared" ca="1" si="2"/>
        <v>Kalemin değerinden emin misiniz?</v>
      </c>
      <c r="G67" s="154">
        <f t="shared" ca="1" si="3"/>
        <v>1</v>
      </c>
    </row>
    <row r="68" spans="1:7" x14ac:dyDescent="0.3">
      <c r="A68" s="151">
        <v>13</v>
      </c>
      <c r="B68" s="152" t="str">
        <f t="shared" ca="1" si="13"/>
        <v>1.3. Çıkarılmış Menkul Kıymetler</v>
      </c>
      <c r="C68" s="153">
        <f ca="1">IF(SUM(INDIRECT("'Pasif Kalemler'" &amp; "!G" &amp; A68):INDIRECT("'Pasif Kalemler'" &amp; "!R" &amp; A68))=0,1,IF(SUM(INDIRECT("'Pasif Kalemler'" &amp; "!G" &amp; A68):INDIRECT("'Pasif Kalemler'" &amp; "!R" &amp; A68))&gt;50000000000,2,0))</f>
        <v>1</v>
      </c>
      <c r="D68" s="153" t="s">
        <v>52</v>
      </c>
      <c r="E68" s="152" t="str">
        <f t="shared" ca="1" si="14"/>
        <v>Yabancı para cinsinden 1.3. Çıkarılmış Menkul Kıymetler kaleminin değeri boş bırakıldı.</v>
      </c>
      <c r="F68" s="154" t="str">
        <f t="shared" ca="1" si="2"/>
        <v>Kalemin değerinden emin misiniz?</v>
      </c>
      <c r="G68" s="154">
        <f t="shared" ca="1" si="3"/>
        <v>1</v>
      </c>
    </row>
    <row r="69" spans="1:7" x14ac:dyDescent="0.3">
      <c r="A69" s="151">
        <v>14</v>
      </c>
      <c r="B69" s="152" t="str">
        <f t="shared" ca="1" si="13"/>
        <v>1.4. Diğer Mali Borçlar</v>
      </c>
      <c r="C69" s="153">
        <f ca="1">IF(SUM(INDIRECT("'Pasif Kalemler'" &amp; "!G" &amp; A69):INDIRECT("'Pasif Kalemler'" &amp; "!R" &amp; A69))=0,1,IF(SUM(INDIRECT("'Pasif Kalemler'" &amp; "!G" &amp; A69):INDIRECT("'Pasif Kalemler'" &amp; "!R" &amp; A69))&gt;50000000000,2,0))</f>
        <v>1</v>
      </c>
      <c r="D69" s="153" t="s">
        <v>52</v>
      </c>
      <c r="E69" s="152" t="str">
        <f t="shared" ca="1" si="14"/>
        <v>Yabancı para cinsinden 1.4. Diğer Mali Borçlar kaleminin değeri boş bırakıldı.</v>
      </c>
      <c r="F69" s="154" t="str">
        <f t="shared" ca="1" si="2"/>
        <v>Kalemin değerinden emin misiniz?</v>
      </c>
      <c r="G69" s="154">
        <f t="shared" ca="1" si="3"/>
        <v>1</v>
      </c>
    </row>
    <row r="70" spans="1:7" x14ac:dyDescent="0.3">
      <c r="A70" s="151">
        <v>15</v>
      </c>
      <c r="B70" s="152" t="str">
        <f t="shared" ca="1" si="13"/>
        <v>2. Ticari Borçlar</v>
      </c>
      <c r="C70" s="153">
        <f ca="1">IF(SUM(INDIRECT("'Pasif Kalemler'" &amp; "!G" &amp; A70):INDIRECT("'Pasif Kalemler'" &amp; "!R" &amp; A70))=0,1,IF(SUM(INDIRECT("'Pasif Kalemler'" &amp; "!G" &amp; A70):INDIRECT("'Pasif Kalemler'" &amp; "!R" &amp; A70))&gt;50000000000,2,0))</f>
        <v>1</v>
      </c>
      <c r="D70" s="153" t="s">
        <v>52</v>
      </c>
      <c r="E70" s="152" t="str">
        <f t="shared" ca="1" si="14"/>
        <v>Yabancı para cinsinden 2. Ticari Borçlar kaleminin değeri boş bırakıldı.</v>
      </c>
      <c r="F70" s="154" t="str">
        <f t="shared" ca="1" si="2"/>
        <v>Kalemin değerinden emin misiniz?</v>
      </c>
      <c r="G70" s="154">
        <f t="shared" ca="1" si="3"/>
        <v>1</v>
      </c>
    </row>
    <row r="71" spans="1:7" x14ac:dyDescent="0.3">
      <c r="A71" s="151">
        <v>16</v>
      </c>
      <c r="B71" s="152" t="str">
        <f t="shared" ca="1" si="13"/>
        <v>2.1. Yurtiçi Ticari Borçlar</v>
      </c>
      <c r="C71" s="153">
        <f ca="1">IF(SUM(INDIRECT("'Pasif Kalemler'" &amp; "!G" &amp; A71):INDIRECT("'Pasif Kalemler'" &amp; "!R" &amp; A71))=0,1,IF(SUM(INDIRECT("'Pasif Kalemler'" &amp; "!G" &amp; A71):INDIRECT("'Pasif Kalemler'" &amp; "!R" &amp; A71))&gt;50000000000,2,0))</f>
        <v>1</v>
      </c>
      <c r="D71" s="153" t="s">
        <v>52</v>
      </c>
      <c r="E71" s="152" t="str">
        <f t="shared" ca="1" si="14"/>
        <v>Yabancı para cinsinden 2.1. Yurtiçi Ticari Borçlar kaleminin değeri boş bırakıldı.</v>
      </c>
      <c r="F71" s="154" t="str">
        <f t="shared" ca="1" si="2"/>
        <v>Kalemin değerinden emin misiniz?</v>
      </c>
      <c r="G71" s="154">
        <f t="shared" ca="1" si="3"/>
        <v>1</v>
      </c>
    </row>
    <row r="72" spans="1:7" x14ac:dyDescent="0.3">
      <c r="A72" s="151">
        <v>17</v>
      </c>
      <c r="B72" s="152" t="str">
        <f t="shared" ca="1" si="13"/>
        <v>2.2. Yurtdışı Ticari Borçlar</v>
      </c>
      <c r="C72" s="153">
        <f ca="1">IF(SUM(INDIRECT("'Pasif Kalemler'" &amp; "!G" &amp; A72):INDIRECT("'Pasif Kalemler'" &amp; "!R" &amp; A72))=0,1,IF(SUM(INDIRECT("'Pasif Kalemler'" &amp; "!G" &amp; A72):INDIRECT("'Pasif Kalemler'" &amp; "!R" &amp; A72))&gt;50000000000,2,0))</f>
        <v>1</v>
      </c>
      <c r="D72" s="153" t="s">
        <v>52</v>
      </c>
      <c r="E72" s="152" t="str">
        <f t="shared" ca="1" si="14"/>
        <v>Yabancı para cinsinden 2.2. Yurtdışı Ticari Borçlar kaleminin değeri boş bırakıldı.</v>
      </c>
      <c r="F72" s="154" t="str">
        <f t="shared" ca="1" si="2"/>
        <v>Kalemin değerinden emin misiniz?</v>
      </c>
      <c r="G72" s="154">
        <f t="shared" ca="1" si="3"/>
        <v>1</v>
      </c>
    </row>
    <row r="73" spans="1:7" x14ac:dyDescent="0.3">
      <c r="A73" s="151">
        <v>18</v>
      </c>
      <c r="B73" s="152" t="str">
        <f t="shared" ca="1" si="13"/>
        <v>3. Ortaklara, İştiraklere ve Bağlı Ortaklıklara Borçlar</v>
      </c>
      <c r="C73" s="153">
        <f ca="1">IF(SUM(INDIRECT("'Pasif Kalemler'" &amp; "!G" &amp; A73):INDIRECT("'Pasif Kalemler'" &amp; "!R" &amp; A73))=0,1,IF(SUM(INDIRECT("'Pasif Kalemler'" &amp; "!G" &amp; A73):INDIRECT("'Pasif Kalemler'" &amp; "!R" &amp; A73))&gt;50000000000,2,0))</f>
        <v>1</v>
      </c>
      <c r="D73" s="153" t="s">
        <v>52</v>
      </c>
      <c r="E73" s="152" t="str">
        <f t="shared" ca="1" si="14"/>
        <v>Yabancı para cinsinden 3. Ortaklara, İştiraklere ve Bağlı Ortaklıklara Borçlar kaleminin değeri boş bırakıldı.</v>
      </c>
      <c r="F73" s="154" t="str">
        <f t="shared" ca="1" si="2"/>
        <v>Kalemin değerinden emin misiniz?</v>
      </c>
      <c r="G73" s="154">
        <f t="shared" ca="1" si="3"/>
        <v>1</v>
      </c>
    </row>
    <row r="74" spans="1:7" x14ac:dyDescent="0.3">
      <c r="A74" s="151">
        <v>19</v>
      </c>
      <c r="B74" s="152" t="str">
        <f t="shared" ca="1" si="13"/>
        <v>4. Diğer Borçlar</v>
      </c>
      <c r="C74" s="153">
        <f ca="1">IF(SUM(INDIRECT("'Pasif Kalemler'" &amp; "!G" &amp; A74):INDIRECT("'Pasif Kalemler'" &amp; "!R" &amp; A74))=0,1,IF(SUM(INDIRECT("'Pasif Kalemler'" &amp; "!G" &amp; A74):INDIRECT("'Pasif Kalemler'" &amp; "!R" &amp; A74))&gt;50000000000,2,0))</f>
        <v>1</v>
      </c>
      <c r="D74" s="153" t="s">
        <v>52</v>
      </c>
      <c r="E74" s="152" t="str">
        <f t="shared" ca="1" si="14"/>
        <v>Yabancı para cinsinden 4. Diğer Borçlar kaleminin değeri boş bırakıldı.</v>
      </c>
      <c r="F74" s="154" t="str">
        <f t="shared" ca="1" si="2"/>
        <v>Kalemin değerinden emin misiniz?</v>
      </c>
      <c r="G74" s="154">
        <f t="shared" ca="1" si="3"/>
        <v>1</v>
      </c>
    </row>
    <row r="75" spans="1:7" x14ac:dyDescent="0.3">
      <c r="A75" s="151">
        <v>20</v>
      </c>
      <c r="B75" s="152" t="str">
        <f t="shared" ca="1" si="13"/>
        <v>5. Avanslar</v>
      </c>
      <c r="C75" s="153">
        <f ca="1">IF(SUM(INDIRECT("'Pasif Kalemler'" &amp; "!G" &amp; A75):INDIRECT("'Pasif Kalemler'" &amp; "!R" &amp; A75))=0,1,IF(SUM(INDIRECT("'Pasif Kalemler'" &amp; "!G" &amp; A75):INDIRECT("'Pasif Kalemler'" &amp; "!R" &amp; A75))&gt;50000000000,2,0))</f>
        <v>1</v>
      </c>
      <c r="D75" s="153" t="s">
        <v>52</v>
      </c>
      <c r="E75" s="152" t="str">
        <f t="shared" ca="1" si="14"/>
        <v>Yabancı para cinsinden 5. Avanslar kaleminin değeri boş bırakıldı.</v>
      </c>
      <c r="F75" s="154" t="str">
        <f t="shared" ref="F75:F79" ca="1" si="15">IF(C75=0,"-","Kalemin değerinden emin misiniz?")</f>
        <v>Kalemin değerinden emin misiniz?</v>
      </c>
      <c r="G75" s="154">
        <f t="shared" ref="G75:G79" ca="1" si="16">C75</f>
        <v>1</v>
      </c>
    </row>
    <row r="76" spans="1:7" x14ac:dyDescent="0.3">
      <c r="A76" s="151">
        <v>21</v>
      </c>
      <c r="B76" s="152" t="str">
        <f t="shared" ca="1" si="13"/>
        <v>6. Yıllara Yaygın İnşaat ve Onarım Hakedişleri</v>
      </c>
      <c r="C76" s="153">
        <f ca="1">IF(SUM(INDIRECT("'Pasif Kalemler'" &amp; "!G" &amp; A76):INDIRECT("'Pasif Kalemler'" &amp; "!R" &amp; A76))=0,1,IF(SUM(INDIRECT("'Pasif Kalemler'" &amp; "!G" &amp; A76):INDIRECT("'Pasif Kalemler'" &amp; "!R" &amp; A76))&gt;50000000000,2,0))</f>
        <v>1</v>
      </c>
      <c r="D76" s="153" t="s">
        <v>52</v>
      </c>
      <c r="E76" s="152" t="str">
        <f t="shared" ca="1" si="14"/>
        <v>Yabancı para cinsinden 6. Yıllara Yaygın İnşaat ve Onarım Hakedişleri kaleminin değeri boş bırakıldı.</v>
      </c>
      <c r="F76" s="154" t="str">
        <f t="shared" ca="1" si="15"/>
        <v>Kalemin değerinden emin misiniz?</v>
      </c>
      <c r="G76" s="154">
        <f t="shared" ca="1" si="16"/>
        <v>1</v>
      </c>
    </row>
    <row r="77" spans="1:7" x14ac:dyDescent="0.3">
      <c r="A77" s="151">
        <v>22</v>
      </c>
      <c r="B77" s="152" t="str">
        <f t="shared" ca="1" si="13"/>
        <v>7. Gider Tahakkukları</v>
      </c>
      <c r="C77" s="153">
        <f ca="1">IF(SUM(INDIRECT("'Pasif Kalemler'" &amp; "!G" &amp; A77):INDIRECT("'Pasif Kalemler'" &amp; "!R" &amp; A77))=0,1,IF(SUM(INDIRECT("'Pasif Kalemler'" &amp; "!G" &amp; A77):INDIRECT("'Pasif Kalemler'" &amp; "!R" &amp; A77))&gt;50000000000,2,0))</f>
        <v>1</v>
      </c>
      <c r="D77" s="153" t="s">
        <v>52</v>
      </c>
      <c r="E77" s="152" t="str">
        <f t="shared" ca="1" si="14"/>
        <v>Yabancı para cinsinden 7. Gider Tahakkukları kaleminin değeri boş bırakıldı.</v>
      </c>
      <c r="F77" s="154" t="str">
        <f t="shared" ca="1" si="15"/>
        <v>Kalemin değerinden emin misiniz?</v>
      </c>
      <c r="G77" s="154">
        <f t="shared" ca="1" si="16"/>
        <v>1</v>
      </c>
    </row>
    <row r="78" spans="1:7" x14ac:dyDescent="0.3">
      <c r="A78" s="151">
        <v>23</v>
      </c>
      <c r="B78" s="152" t="str">
        <f t="shared" ca="1" si="13"/>
        <v>III- NET BİLANÇO İÇİ YABANCI PARA POZİSYONU ("I-II")</v>
      </c>
      <c r="C78" s="153">
        <f ca="1">IF(SUM(INDIRECT("'Pasif Kalemler'" &amp; "!G" &amp; A78):INDIRECT("'Pasif Kalemler'" &amp; "!R" &amp; A78))=0,1,IF(SUM(INDIRECT("'Pasif Kalemler'" &amp; "!G" &amp; A78):INDIRECT("'Pasif Kalemler'" &amp; "!R" &amp; A78))&gt;50000000000,2,0))</f>
        <v>1</v>
      </c>
      <c r="D78" s="153" t="s">
        <v>52</v>
      </c>
      <c r="E78" s="152" t="str">
        <f t="shared" ca="1" si="14"/>
        <v>Yabancı para cinsinden III- NET BİLANÇO İÇİ YABANCI PARA POZİSYONU ("I-II") kaleminin değeri boş bırakıldı.</v>
      </c>
      <c r="F78" s="154" t="str">
        <f t="shared" ca="1" si="15"/>
        <v>Kalemin değerinden emin misiniz?</v>
      </c>
      <c r="G78" s="154">
        <f t="shared" ca="1" si="16"/>
        <v>1</v>
      </c>
    </row>
    <row r="79" spans="1:7" x14ac:dyDescent="0.3">
      <c r="A79" s="151">
        <v>26</v>
      </c>
      <c r="B79" s="152">
        <f t="shared" ca="1" si="13"/>
        <v>0</v>
      </c>
      <c r="C79" s="153">
        <f ca="1">IF(SUM(INDIRECT("'Pasif Kalemler'" &amp; "!G" &amp; A79):INDIRECT("'Pasif Kalemler'" &amp; "!R" &amp; A79))=0,1,IF(SUM(INDIRECT("'Pasif Kalemler'" &amp; "!G" &amp; A79):INDIRECT("'Pasif Kalemler'" &amp; "!R" &amp; A79))&gt;50000000000,2,0))</f>
        <v>1</v>
      </c>
      <c r="D79" s="153" t="s">
        <v>52</v>
      </c>
      <c r="E79" s="152" t="str">
        <f t="shared" ca="1" si="14"/>
        <v>Yabancı para cinsinden 0 kaleminin değeri boş bırakıldı.</v>
      </c>
      <c r="F79" s="154" t="str">
        <f t="shared" ca="1" si="15"/>
        <v>Kalemin değerinden emin misiniz?</v>
      </c>
      <c r="G79" s="154">
        <f t="shared" ca="1" si="16"/>
        <v>1</v>
      </c>
    </row>
    <row r="81" spans="1:7" x14ac:dyDescent="0.3">
      <c r="A81" s="156">
        <v>7</v>
      </c>
      <c r="B81" s="157" t="str">
        <f ca="1">INDIRECT("'Alış Satış Bilgileri'" &amp; "!B" &amp; A81)</f>
        <v>I- Geçmiş 1 ay içinde yapılan net satışlar</v>
      </c>
      <c r="C81" s="158">
        <f ca="1">IF(INDIRECT("'Alış Satış Bilgileri'" &amp; "!C" &amp; A81)=0,1,IF(INDIRECT("'Alış Satış Bilgileri'" &amp; "!C" &amp; A81)&gt;50000000000,2,0))</f>
        <v>1</v>
      </c>
      <c r="D81" s="158" t="s">
        <v>51</v>
      </c>
      <c r="E81" s="157" t="str">
        <f ca="1">IF(C81=1,CONCATENATE("Türk Lirası cinsinden " &amp; B81," kaleminin değeri boş bırakıldı."),IF(C81=2,CONCATENATE("Türk Lirası cinsinden " &amp; B81," kalemi değeri 50 Milyar TL'den büyük girildi"),""))</f>
        <v>Türk Lirası cinsinden I- Geçmiş 1 ay içinde yapılan net satışlar kaleminin değeri boş bırakıldı.</v>
      </c>
      <c r="F81" s="159" t="str">
        <f t="shared" ref="F81:F93" ca="1" si="17">IF(C81=0,"-","Kalemin değerinden emin misiniz?")</f>
        <v>Kalemin değerinden emin misiniz?</v>
      </c>
      <c r="G81" s="159">
        <f t="shared" ref="G81:G93" ca="1" si="18">C81</f>
        <v>1</v>
      </c>
    </row>
    <row r="82" spans="1:7" x14ac:dyDescent="0.3">
      <c r="A82" s="156">
        <v>8</v>
      </c>
      <c r="B82" s="157" t="str">
        <f ca="1">INDIRECT("'Alış Satış Bilgileri'" &amp; "!B" &amp; A82)</f>
        <v>Yurtiçi Satışlar</v>
      </c>
      <c r="C82" s="158">
        <f t="shared" ref="C82:C93" ca="1" si="19">IF(INDIRECT("'Alış Satış Bilgileri'" &amp; "!C" &amp; A82)=0,1,IF(INDIRECT("'Alış Satış Bilgileri'" &amp; "!C" &amp; A82)&gt;50000000000,2,0))</f>
        <v>1</v>
      </c>
      <c r="D82" s="158" t="s">
        <v>51</v>
      </c>
      <c r="E82" s="157" t="str">
        <f t="shared" ref="E82:E93" ca="1" si="20">IF(C82=1,CONCATENATE("Türk Lirası cinsinden " &amp; B82," kaleminin değeri boş bırakıldı."),IF(C82=2,CONCATENATE("Türk Lirası cinsinden " &amp; B82," kalemi değeri 50 Milyar TL'den büyük girildi"),""))</f>
        <v>Türk Lirası cinsinden Yurtiçi Satışlar kaleminin değeri boş bırakıldı.</v>
      </c>
      <c r="F82" s="159" t="str">
        <f t="shared" ca="1" si="17"/>
        <v>Kalemin değerinden emin misiniz?</v>
      </c>
      <c r="G82" s="159">
        <f t="shared" ca="1" si="18"/>
        <v>1</v>
      </c>
    </row>
    <row r="83" spans="1:7" x14ac:dyDescent="0.3">
      <c r="A83" s="156">
        <v>9</v>
      </c>
      <c r="B83" s="157" t="str">
        <f t="shared" ref="B83:B93" ca="1" si="21">INDIRECT("'Alış Satış Bilgileri'" &amp; "!B" &amp; A83)</f>
        <v>Yurtdışı Satışlar</v>
      </c>
      <c r="C83" s="158">
        <f t="shared" ca="1" si="19"/>
        <v>1</v>
      </c>
      <c r="D83" s="158" t="s">
        <v>51</v>
      </c>
      <c r="E83" s="157" t="str">
        <f t="shared" ca="1" si="20"/>
        <v>Türk Lirası cinsinden Yurtdışı Satışlar kaleminin değeri boş bırakıldı.</v>
      </c>
      <c r="F83" s="159" t="str">
        <f t="shared" ca="1" si="17"/>
        <v>Kalemin değerinden emin misiniz?</v>
      </c>
      <c r="G83" s="159">
        <f t="shared" ca="1" si="18"/>
        <v>1</v>
      </c>
    </row>
    <row r="84" spans="1:7" x14ac:dyDescent="0.3">
      <c r="A84" s="156">
        <v>10</v>
      </c>
      <c r="B84" s="157" t="str">
        <f t="shared" ca="1" si="21"/>
        <v>İhraç Kaydıyla Yapılan Satışlar</v>
      </c>
      <c r="C84" s="158">
        <f t="shared" ca="1" si="19"/>
        <v>1</v>
      </c>
      <c r="D84" s="158" t="s">
        <v>51</v>
      </c>
      <c r="E84" s="157" t="str">
        <f t="shared" ca="1" si="20"/>
        <v>Türk Lirası cinsinden İhraç Kaydıyla Yapılan Satışlar kaleminin değeri boş bırakıldı.</v>
      </c>
      <c r="F84" s="159" t="str">
        <f t="shared" ca="1" si="17"/>
        <v>Kalemin değerinden emin misiniz?</v>
      </c>
      <c r="G84" s="159">
        <f t="shared" ca="1" si="18"/>
        <v>1</v>
      </c>
    </row>
    <row r="85" spans="1:7" x14ac:dyDescent="0.3">
      <c r="A85" s="156">
        <v>11</v>
      </c>
      <c r="B85" s="157" t="str">
        <f t="shared" ca="1" si="21"/>
        <v>Diğer Satışlar</v>
      </c>
      <c r="C85" s="158">
        <f t="shared" ca="1" si="19"/>
        <v>1</v>
      </c>
      <c r="D85" s="158" t="s">
        <v>51</v>
      </c>
      <c r="E85" s="157" t="str">
        <f t="shared" ca="1" si="20"/>
        <v>Türk Lirası cinsinden Diğer Satışlar kaleminin değeri boş bırakıldı.</v>
      </c>
      <c r="F85" s="159" t="str">
        <f t="shared" ca="1" si="17"/>
        <v>Kalemin değerinden emin misiniz?</v>
      </c>
      <c r="G85" s="159">
        <f t="shared" ca="1" si="18"/>
        <v>1</v>
      </c>
    </row>
    <row r="86" spans="1:7" x14ac:dyDescent="0.3">
      <c r="A86" s="156">
        <v>12</v>
      </c>
      <c r="B86" s="157" t="str">
        <f t="shared" ca="1" si="21"/>
        <v>II - Geçmiş 1 ay içinde yapılan satışların maliyeti **</v>
      </c>
      <c r="C86" s="158">
        <f t="shared" ca="1" si="19"/>
        <v>1</v>
      </c>
      <c r="D86" s="158" t="s">
        <v>51</v>
      </c>
      <c r="E86" s="157" t="str">
        <f t="shared" ca="1" si="20"/>
        <v>Türk Lirası cinsinden II - Geçmiş 1 ay içinde yapılan satışların maliyeti ** kaleminin değeri boş bırakıldı.</v>
      </c>
      <c r="F86" s="159" t="str">
        <f t="shared" ca="1" si="17"/>
        <v>Kalemin değerinden emin misiniz?</v>
      </c>
      <c r="G86" s="159">
        <f t="shared" ca="1" si="18"/>
        <v>1</v>
      </c>
    </row>
    <row r="87" spans="1:7" x14ac:dyDescent="0.3">
      <c r="A87" s="156">
        <v>13</v>
      </c>
      <c r="B87" s="157" t="str">
        <f t="shared" ca="1" si="21"/>
        <v>III - Geçmiş 1 ay içinde yapılan net alışlar</v>
      </c>
      <c r="C87" s="158">
        <f t="shared" ca="1" si="19"/>
        <v>1</v>
      </c>
      <c r="D87" s="158" t="s">
        <v>51</v>
      </c>
      <c r="E87" s="157" t="str">
        <f t="shared" ca="1" si="20"/>
        <v>Türk Lirası cinsinden III - Geçmiş 1 ay içinde yapılan net alışlar kaleminin değeri boş bırakıldı.</v>
      </c>
      <c r="F87" s="159" t="str">
        <f t="shared" ca="1" si="17"/>
        <v>Kalemin değerinden emin misiniz?</v>
      </c>
      <c r="G87" s="159">
        <f t="shared" ca="1" si="18"/>
        <v>1</v>
      </c>
    </row>
    <row r="88" spans="1:7" x14ac:dyDescent="0.3">
      <c r="A88" s="156">
        <v>14</v>
      </c>
      <c r="B88" s="157" t="str">
        <f t="shared" ca="1" si="21"/>
        <v>Stok Alışları (Hammadde, Malzeme, Ticari Mallar, Mamul, Yarı Mamul vb.)</v>
      </c>
      <c r="C88" s="158">
        <f t="shared" ca="1" si="19"/>
        <v>1</v>
      </c>
      <c r="D88" s="158" t="s">
        <v>51</v>
      </c>
      <c r="E88" s="157" t="str">
        <f t="shared" ca="1" si="20"/>
        <v>Türk Lirası cinsinden Stok Alışları (Hammadde, Malzeme, Ticari Mallar, Mamul, Yarı Mamul vb.) kaleminin değeri boş bırakıldı.</v>
      </c>
      <c r="F88" s="159" t="str">
        <f t="shared" ca="1" si="17"/>
        <v>Kalemin değerinden emin misiniz?</v>
      </c>
      <c r="G88" s="159">
        <f t="shared" ca="1" si="18"/>
        <v>1</v>
      </c>
    </row>
    <row r="89" spans="1:7" x14ac:dyDescent="0.3">
      <c r="A89" s="156">
        <v>15</v>
      </c>
      <c r="B89" s="157" t="str">
        <f t="shared" ca="1" si="21"/>
        <v>Diğer Alışlar</v>
      </c>
      <c r="C89" s="158">
        <f t="shared" ca="1" si="19"/>
        <v>1</v>
      </c>
      <c r="D89" s="158" t="s">
        <v>51</v>
      </c>
      <c r="E89" s="157" t="str">
        <f t="shared" ca="1" si="20"/>
        <v>Türk Lirası cinsinden Diğer Alışlar kaleminin değeri boş bırakıldı.</v>
      </c>
      <c r="F89" s="159" t="str">
        <f t="shared" ca="1" si="17"/>
        <v>Kalemin değerinden emin misiniz?</v>
      </c>
      <c r="G89" s="159">
        <f t="shared" ca="1" si="18"/>
        <v>1</v>
      </c>
    </row>
    <row r="90" spans="1:7" x14ac:dyDescent="0.3">
      <c r="A90" s="156">
        <v>17</v>
      </c>
      <c r="B90" s="157" t="str">
        <f t="shared" ca="1" si="21"/>
        <v>IV - Geçmiş 1 ay Finansman Giderleri **</v>
      </c>
      <c r="C90" s="158">
        <f t="shared" ca="1" si="19"/>
        <v>1</v>
      </c>
      <c r="D90" s="158" t="s">
        <v>51</v>
      </c>
      <c r="E90" s="157" t="str">
        <f t="shared" ca="1" si="20"/>
        <v>Türk Lirası cinsinden IV - Geçmiş 1 ay Finansman Giderleri ** kaleminin değeri boş bırakıldı.</v>
      </c>
      <c r="F90" s="159" t="str">
        <f t="shared" ca="1" si="17"/>
        <v>Kalemin değerinden emin misiniz?</v>
      </c>
      <c r="G90" s="159">
        <f t="shared" ca="1" si="18"/>
        <v>1</v>
      </c>
    </row>
    <row r="91" spans="1:7" x14ac:dyDescent="0.3">
      <c r="A91" s="156">
        <v>18</v>
      </c>
      <c r="B91" s="157" t="str">
        <f t="shared" ca="1" si="21"/>
        <v>Kur Değerlemesinden Kaynaklanan Farklar*</v>
      </c>
      <c r="C91" s="158">
        <f t="shared" ca="1" si="19"/>
        <v>1</v>
      </c>
      <c r="D91" s="158" t="s">
        <v>51</v>
      </c>
      <c r="E91" s="157" t="str">
        <f t="shared" ca="1" si="20"/>
        <v>Türk Lirası cinsinden Kur Değerlemesinden Kaynaklanan Farklar* kaleminin değeri boş bırakıldı.</v>
      </c>
      <c r="F91" s="159" t="str">
        <f t="shared" ca="1" si="17"/>
        <v>Kalemin değerinden emin misiniz?</v>
      </c>
      <c r="G91" s="159">
        <f t="shared" ca="1" si="18"/>
        <v>1</v>
      </c>
    </row>
    <row r="92" spans="1:7" x14ac:dyDescent="0.3">
      <c r="A92" s="156">
        <v>19</v>
      </c>
      <c r="B92" s="157" t="str">
        <f t="shared" ca="1" si="21"/>
        <v>Faiz Giderleri</v>
      </c>
      <c r="C92" s="158">
        <f t="shared" ca="1" si="19"/>
        <v>1</v>
      </c>
      <c r="D92" s="158" t="s">
        <v>51</v>
      </c>
      <c r="E92" s="157" t="str">
        <f t="shared" ca="1" si="20"/>
        <v>Türk Lirası cinsinden Faiz Giderleri kaleminin değeri boş bırakıldı.</v>
      </c>
      <c r="F92" s="159" t="str">
        <f t="shared" ca="1" si="17"/>
        <v>Kalemin değerinden emin misiniz?</v>
      </c>
      <c r="G92" s="159">
        <f t="shared" ca="1" si="18"/>
        <v>1</v>
      </c>
    </row>
    <row r="93" spans="1:7" x14ac:dyDescent="0.3">
      <c r="A93" s="156">
        <v>20</v>
      </c>
      <c r="B93" s="157" t="str">
        <f t="shared" ca="1" si="21"/>
        <v>Diğer</v>
      </c>
      <c r="C93" s="158">
        <f t="shared" ca="1" si="19"/>
        <v>1</v>
      </c>
      <c r="D93" s="158" t="s">
        <v>51</v>
      </c>
      <c r="E93" s="157" t="str">
        <f t="shared" ca="1" si="20"/>
        <v>Türk Lirası cinsinden Diğer kaleminin değeri boş bırakıldı.</v>
      </c>
      <c r="F93" s="159" t="str">
        <f t="shared" ca="1" si="17"/>
        <v>Kalemin değerinden emin misiniz?</v>
      </c>
      <c r="G93" s="159">
        <f t="shared" ca="1" si="18"/>
        <v>1</v>
      </c>
    </row>
    <row r="94" spans="1:7" x14ac:dyDescent="0.3">
      <c r="A94" s="156"/>
      <c r="B94" s="157"/>
      <c r="C94" s="158"/>
      <c r="D94" s="158"/>
      <c r="E94" s="157"/>
      <c r="F94" s="159"/>
      <c r="G94" s="159"/>
    </row>
    <row r="95" spans="1:7" x14ac:dyDescent="0.3">
      <c r="A95" s="156">
        <v>7</v>
      </c>
      <c r="B95" s="157" t="str">
        <f ca="1">INDIRECT("'Alış Satış Bilgileri'" &amp; "!B" &amp; A95)</f>
        <v>I- Geçmiş 1 ay içinde yapılan net satışlar</v>
      </c>
      <c r="C95" s="158">
        <f ca="1">IF(SUM(INDIRECT("'Alış Satış Bilgileri'" &amp; "!D" &amp; A95):INDIRECT("'Alış Satış Bilgileri'" &amp; "!F" &amp; A95))=0,1,IF(SUM(INDIRECT("'Alış Satış Bilgileri'" &amp; "!D" &amp; A95):INDIRECT("'Alış Satış Bilgileri'" &amp; "!F" &amp; A95))&gt;50000000000,2,0))</f>
        <v>1</v>
      </c>
      <c r="D95" s="158" t="s">
        <v>52</v>
      </c>
      <c r="E95" s="157" t="str">
        <f ca="1">IF(C95=1,CONCATENATE("Yabancı para cinsinden " &amp; B95," kaleminin değeri boş bırakıldı."),IF(C95=2,CONCATENATE("Yabancı para  cinsinden " &amp; B95," kalemi değeri 50 Milyar TL'den büyük girildi"),""))</f>
        <v>Yabancı para cinsinden I- Geçmiş 1 ay içinde yapılan net satışlar kaleminin değeri boş bırakıldı.</v>
      </c>
      <c r="F95" s="159" t="str">
        <f t="shared" ref="F95:F107" ca="1" si="22">IF(C95=0,"-","Kalemin değerinden emin misiniz?")</f>
        <v>Kalemin değerinden emin misiniz?</v>
      </c>
      <c r="G95" s="159">
        <f t="shared" ref="G95:G107" ca="1" si="23">C95</f>
        <v>1</v>
      </c>
    </row>
    <row r="96" spans="1:7" x14ac:dyDescent="0.3">
      <c r="A96" s="156">
        <v>8</v>
      </c>
      <c r="B96" s="157" t="str">
        <f ca="1">INDIRECT("'Alış Satış Bilgileri'" &amp; "!B" &amp; A96)</f>
        <v>Yurtiçi Satışlar</v>
      </c>
      <c r="C96" s="158">
        <f ca="1">IF(SUM(INDIRECT("'Alış Satış Bilgileri'" &amp; "!D" &amp; A96):INDIRECT("'Alış Satış Bilgileri'" &amp; "!F" &amp; A96))=0,1,IF(SUM(INDIRECT("'Alış Satış Bilgileri'" &amp; "!D" &amp; A96):INDIRECT("'Alış Satış Bilgileri'" &amp; "!F" &amp; A96))&gt;50000000000,2,0))</f>
        <v>1</v>
      </c>
      <c r="D96" s="158" t="s">
        <v>52</v>
      </c>
      <c r="E96" s="157" t="str">
        <f t="shared" ref="E96:E107" ca="1" si="24">IF(C96=1,CONCATENATE("Yabancı para cinsinden " &amp; B96," kaleminin değeri boş bırakıldı."),IF(C96=2,CONCATENATE("Yabancı para  cinsinden " &amp; B96," kalemi değeri 50 Milyar TL'den büyük girildi"),""))</f>
        <v>Yabancı para cinsinden Yurtiçi Satışlar kaleminin değeri boş bırakıldı.</v>
      </c>
      <c r="F96" s="159" t="str">
        <f t="shared" ca="1" si="22"/>
        <v>Kalemin değerinden emin misiniz?</v>
      </c>
      <c r="G96" s="159">
        <f t="shared" ca="1" si="23"/>
        <v>1</v>
      </c>
    </row>
    <row r="97" spans="1:7" x14ac:dyDescent="0.3">
      <c r="A97" s="156">
        <v>9</v>
      </c>
      <c r="B97" s="157" t="str">
        <f t="shared" ref="B97:B107" ca="1" si="25">INDIRECT("'Alış Satış Bilgileri'" &amp; "!B" &amp; A97)</f>
        <v>Yurtdışı Satışlar</v>
      </c>
      <c r="C97" s="158">
        <f ca="1">IF(SUM(INDIRECT("'Alış Satış Bilgileri'" &amp; "!D" &amp; A97):INDIRECT("'Alış Satış Bilgileri'" &amp; "!F" &amp; A97))=0,1,IF(SUM(INDIRECT("'Alış Satış Bilgileri'" &amp; "!D" &amp; A97):INDIRECT("'Alış Satış Bilgileri'" &amp; "!F" &amp; A97))&gt;50000000000,2,0))</f>
        <v>1</v>
      </c>
      <c r="D97" s="158" t="s">
        <v>52</v>
      </c>
      <c r="E97" s="157" t="str">
        <f t="shared" ca="1" si="24"/>
        <v>Yabancı para cinsinden Yurtdışı Satışlar kaleminin değeri boş bırakıldı.</v>
      </c>
      <c r="F97" s="159" t="str">
        <f t="shared" ca="1" si="22"/>
        <v>Kalemin değerinden emin misiniz?</v>
      </c>
      <c r="G97" s="159">
        <f t="shared" ca="1" si="23"/>
        <v>1</v>
      </c>
    </row>
    <row r="98" spans="1:7" x14ac:dyDescent="0.3">
      <c r="A98" s="156">
        <v>10</v>
      </c>
      <c r="B98" s="157" t="str">
        <f t="shared" ca="1" si="25"/>
        <v>İhraç Kaydıyla Yapılan Satışlar</v>
      </c>
      <c r="C98" s="158">
        <f ca="1">IF(SUM(INDIRECT("'Alış Satış Bilgileri'" &amp; "!D" &amp; A98):INDIRECT("'Alış Satış Bilgileri'" &amp; "!F" &amp; A98))=0,1,IF(SUM(INDIRECT("'Alış Satış Bilgileri'" &amp; "!D" &amp; A98):INDIRECT("'Alış Satış Bilgileri'" &amp; "!F" &amp; A98))&gt;50000000000,2,0))</f>
        <v>1</v>
      </c>
      <c r="D98" s="158" t="s">
        <v>52</v>
      </c>
      <c r="E98" s="157" t="str">
        <f t="shared" ca="1" si="24"/>
        <v>Yabancı para cinsinden İhraç Kaydıyla Yapılan Satışlar kaleminin değeri boş bırakıldı.</v>
      </c>
      <c r="F98" s="159" t="str">
        <f t="shared" ca="1" si="22"/>
        <v>Kalemin değerinden emin misiniz?</v>
      </c>
      <c r="G98" s="159">
        <f t="shared" ca="1" si="23"/>
        <v>1</v>
      </c>
    </row>
    <row r="99" spans="1:7" x14ac:dyDescent="0.3">
      <c r="A99" s="156">
        <v>11</v>
      </c>
      <c r="B99" s="157" t="str">
        <f t="shared" ca="1" si="25"/>
        <v>Diğer Satışlar</v>
      </c>
      <c r="C99" s="158">
        <f ca="1">IF(SUM(INDIRECT("'Alış Satış Bilgileri'" &amp; "!D" &amp; A99):INDIRECT("'Alış Satış Bilgileri'" &amp; "!F" &amp; A99))=0,1,IF(SUM(INDIRECT("'Alış Satış Bilgileri'" &amp; "!D" &amp; A99):INDIRECT("'Alış Satış Bilgileri'" &amp; "!F" &amp; A99))&gt;50000000000,2,0))</f>
        <v>1</v>
      </c>
      <c r="D99" s="158" t="s">
        <v>52</v>
      </c>
      <c r="E99" s="157" t="str">
        <f t="shared" ca="1" si="24"/>
        <v>Yabancı para cinsinden Diğer Satışlar kaleminin değeri boş bırakıldı.</v>
      </c>
      <c r="F99" s="159" t="str">
        <f t="shared" ca="1" si="22"/>
        <v>Kalemin değerinden emin misiniz?</v>
      </c>
      <c r="G99" s="159">
        <f t="shared" ca="1" si="23"/>
        <v>1</v>
      </c>
    </row>
    <row r="100" spans="1:7" x14ac:dyDescent="0.3">
      <c r="A100" s="156">
        <v>12</v>
      </c>
      <c r="B100" s="157" t="str">
        <f t="shared" ca="1" si="25"/>
        <v>II - Geçmiş 1 ay içinde yapılan satışların maliyeti **</v>
      </c>
      <c r="C100" s="158">
        <f ca="1">IF(SUM(INDIRECT("'Alış Satış Bilgileri'" &amp; "!D" &amp; A100):INDIRECT("'Alış Satış Bilgileri'" &amp; "!F" &amp; A100))=0,1,IF(SUM(INDIRECT("'Alış Satış Bilgileri'" &amp; "!D" &amp; A100):INDIRECT("'Alış Satış Bilgileri'" &amp; "!F" &amp; A100))&gt;50000000000,2,0))</f>
        <v>1</v>
      </c>
      <c r="D100" s="158" t="s">
        <v>52</v>
      </c>
      <c r="E100" s="157" t="str">
        <f t="shared" ca="1" si="24"/>
        <v>Yabancı para cinsinden II - Geçmiş 1 ay içinde yapılan satışların maliyeti ** kaleminin değeri boş bırakıldı.</v>
      </c>
      <c r="F100" s="159" t="str">
        <f t="shared" ca="1" si="22"/>
        <v>Kalemin değerinden emin misiniz?</v>
      </c>
      <c r="G100" s="159">
        <f t="shared" ca="1" si="23"/>
        <v>1</v>
      </c>
    </row>
    <row r="101" spans="1:7" x14ac:dyDescent="0.3">
      <c r="A101" s="156">
        <v>13</v>
      </c>
      <c r="B101" s="157" t="str">
        <f t="shared" ca="1" si="25"/>
        <v>III - Geçmiş 1 ay içinde yapılan net alışlar</v>
      </c>
      <c r="C101" s="158">
        <f ca="1">IF(SUM(INDIRECT("'Alış Satış Bilgileri'" &amp; "!D" &amp; A101):INDIRECT("'Alış Satış Bilgileri'" &amp; "!F" &amp; A101))=0,1,IF(SUM(INDIRECT("'Alış Satış Bilgileri'" &amp; "!D" &amp; A101):INDIRECT("'Alış Satış Bilgileri'" &amp; "!F" &amp; A101))&gt;50000000000,2,0))</f>
        <v>1</v>
      </c>
      <c r="D101" s="158" t="s">
        <v>52</v>
      </c>
      <c r="E101" s="157" t="str">
        <f t="shared" ca="1" si="24"/>
        <v>Yabancı para cinsinden III - Geçmiş 1 ay içinde yapılan net alışlar kaleminin değeri boş bırakıldı.</v>
      </c>
      <c r="F101" s="159" t="str">
        <f t="shared" ca="1" si="22"/>
        <v>Kalemin değerinden emin misiniz?</v>
      </c>
      <c r="G101" s="159">
        <f t="shared" ca="1" si="23"/>
        <v>1</v>
      </c>
    </row>
    <row r="102" spans="1:7" x14ac:dyDescent="0.3">
      <c r="A102" s="156">
        <v>14</v>
      </c>
      <c r="B102" s="157" t="str">
        <f t="shared" ca="1" si="25"/>
        <v>Stok Alışları (Hammadde, Malzeme, Ticari Mallar, Mamul, Yarı Mamul vb.)</v>
      </c>
      <c r="C102" s="158">
        <f ca="1">IF(SUM(INDIRECT("'Alış Satış Bilgileri'" &amp; "!D" &amp; A102):INDIRECT("'Alış Satış Bilgileri'" &amp; "!F" &amp; A102))=0,1,IF(SUM(INDIRECT("'Alış Satış Bilgileri'" &amp; "!D" &amp; A102):INDIRECT("'Alış Satış Bilgileri'" &amp; "!F" &amp; A102))&gt;50000000000,2,0))</f>
        <v>1</v>
      </c>
      <c r="D102" s="158" t="s">
        <v>52</v>
      </c>
      <c r="E102" s="157" t="str">
        <f t="shared" ca="1" si="24"/>
        <v>Yabancı para cinsinden Stok Alışları (Hammadde, Malzeme, Ticari Mallar, Mamul, Yarı Mamul vb.) kaleminin değeri boş bırakıldı.</v>
      </c>
      <c r="F102" s="159" t="str">
        <f t="shared" ca="1" si="22"/>
        <v>Kalemin değerinden emin misiniz?</v>
      </c>
      <c r="G102" s="159">
        <f t="shared" ca="1" si="23"/>
        <v>1</v>
      </c>
    </row>
    <row r="103" spans="1:7" x14ac:dyDescent="0.3">
      <c r="A103" s="156">
        <v>15</v>
      </c>
      <c r="B103" s="157" t="str">
        <f t="shared" ca="1" si="25"/>
        <v>Diğer Alışlar</v>
      </c>
      <c r="C103" s="158">
        <f ca="1">IF(SUM(INDIRECT("'Alış Satış Bilgileri'" &amp; "!D" &amp; A103):INDIRECT("'Alış Satış Bilgileri'" &amp; "!F" &amp; A103))=0,1,IF(SUM(INDIRECT("'Alış Satış Bilgileri'" &amp; "!D" &amp; A103):INDIRECT("'Alış Satış Bilgileri'" &amp; "!F" &amp; A103))&gt;50000000000,2,0))</f>
        <v>1</v>
      </c>
      <c r="D103" s="158" t="s">
        <v>52</v>
      </c>
      <c r="E103" s="157" t="str">
        <f t="shared" ca="1" si="24"/>
        <v>Yabancı para cinsinden Diğer Alışlar kaleminin değeri boş bırakıldı.</v>
      </c>
      <c r="F103" s="159" t="str">
        <f t="shared" ca="1" si="22"/>
        <v>Kalemin değerinden emin misiniz?</v>
      </c>
      <c r="G103" s="159">
        <f t="shared" ca="1" si="23"/>
        <v>1</v>
      </c>
    </row>
    <row r="104" spans="1:7" x14ac:dyDescent="0.3">
      <c r="A104" s="156">
        <v>17</v>
      </c>
      <c r="B104" s="157" t="str">
        <f t="shared" ca="1" si="25"/>
        <v>IV - Geçmiş 1 ay Finansman Giderleri **</v>
      </c>
      <c r="C104" s="158">
        <f ca="1">IF(SUM(INDIRECT("'Alış Satış Bilgileri'" &amp; "!D" &amp; A104):INDIRECT("'Alış Satış Bilgileri'" &amp; "!F" &amp; A104))=0,1,IF(SUM(INDIRECT("'Alış Satış Bilgileri'" &amp; "!D" &amp; A104):INDIRECT("'Alış Satış Bilgileri'" &amp; "!F" &amp; A104))&gt;50000000000,2,0))</f>
        <v>1</v>
      </c>
      <c r="D104" s="158" t="s">
        <v>52</v>
      </c>
      <c r="E104" s="157" t="str">
        <f t="shared" ca="1" si="24"/>
        <v>Yabancı para cinsinden IV - Geçmiş 1 ay Finansman Giderleri ** kaleminin değeri boş bırakıldı.</v>
      </c>
      <c r="F104" s="159" t="str">
        <f t="shared" ca="1" si="22"/>
        <v>Kalemin değerinden emin misiniz?</v>
      </c>
      <c r="G104" s="159">
        <f t="shared" ca="1" si="23"/>
        <v>1</v>
      </c>
    </row>
    <row r="105" spans="1:7" x14ac:dyDescent="0.3">
      <c r="A105" s="156">
        <v>18</v>
      </c>
      <c r="B105" s="157" t="str">
        <f t="shared" ca="1" si="25"/>
        <v>Kur Değerlemesinden Kaynaklanan Farklar*</v>
      </c>
      <c r="C105" s="158">
        <f ca="1">IF(SUM(INDIRECT("'Alış Satış Bilgileri'" &amp; "!D" &amp; A105):INDIRECT("'Alış Satış Bilgileri'" &amp; "!F" &amp; A105))=0,1,IF(SUM(INDIRECT("'Alış Satış Bilgileri'" &amp; "!D" &amp; A105):INDIRECT("'Alış Satış Bilgileri'" &amp; "!F" &amp; A105))&gt;50000000000,2,0))</f>
        <v>1</v>
      </c>
      <c r="D105" s="158" t="s">
        <v>52</v>
      </c>
      <c r="E105" s="157" t="str">
        <f t="shared" ca="1" si="24"/>
        <v>Yabancı para cinsinden Kur Değerlemesinden Kaynaklanan Farklar* kaleminin değeri boş bırakıldı.</v>
      </c>
      <c r="F105" s="159" t="str">
        <f t="shared" ca="1" si="22"/>
        <v>Kalemin değerinden emin misiniz?</v>
      </c>
      <c r="G105" s="159">
        <f t="shared" ca="1" si="23"/>
        <v>1</v>
      </c>
    </row>
    <row r="106" spans="1:7" x14ac:dyDescent="0.3">
      <c r="A106" s="156">
        <v>19</v>
      </c>
      <c r="B106" s="157" t="str">
        <f t="shared" ca="1" si="25"/>
        <v>Faiz Giderleri</v>
      </c>
      <c r="C106" s="158">
        <f ca="1">IF(SUM(INDIRECT("'Alış Satış Bilgileri'" &amp; "!D" &amp; A106):INDIRECT("'Alış Satış Bilgileri'" &amp; "!F" &amp; A106))=0,1,IF(SUM(INDIRECT("'Alış Satış Bilgileri'" &amp; "!D" &amp; A106):INDIRECT("'Alış Satış Bilgileri'" &amp; "!F" &amp; A106))&gt;50000000000,2,0))</f>
        <v>1</v>
      </c>
      <c r="D106" s="158" t="s">
        <v>52</v>
      </c>
      <c r="E106" s="157" t="str">
        <f t="shared" ca="1" si="24"/>
        <v>Yabancı para cinsinden Faiz Giderleri kaleminin değeri boş bırakıldı.</v>
      </c>
      <c r="F106" s="159" t="str">
        <f t="shared" ca="1" si="22"/>
        <v>Kalemin değerinden emin misiniz?</v>
      </c>
      <c r="G106" s="159">
        <f t="shared" ca="1" si="23"/>
        <v>1</v>
      </c>
    </row>
    <row r="107" spans="1:7" x14ac:dyDescent="0.3">
      <c r="A107" s="156">
        <v>20</v>
      </c>
      <c r="B107" s="157" t="str">
        <f t="shared" ca="1" si="25"/>
        <v>Diğer</v>
      </c>
      <c r="C107" s="158">
        <f ca="1">IF(SUM(INDIRECT("'Alış Satış Bilgileri'" &amp; "!D" &amp; A107):INDIRECT("'Alış Satış Bilgileri'" &amp; "!F" &amp; A107))=0,1,IF(SUM(INDIRECT("'Alış Satış Bilgileri'" &amp; "!D" &amp; A107):INDIRECT("'Alış Satış Bilgileri'" &amp; "!F" &amp; A107))&gt;50000000000,2,0))</f>
        <v>1</v>
      </c>
      <c r="D107" s="158" t="s">
        <v>52</v>
      </c>
      <c r="E107" s="157" t="str">
        <f t="shared" ca="1" si="24"/>
        <v>Yabancı para cinsinden Diğer kaleminin değeri boş bırakıldı.</v>
      </c>
      <c r="F107" s="159" t="str">
        <f t="shared" ca="1" si="22"/>
        <v>Kalemin değerinden emin misiniz?</v>
      </c>
      <c r="G107" s="159">
        <f t="shared" ca="1" si="23"/>
        <v>1</v>
      </c>
    </row>
    <row r="108" spans="1:7" x14ac:dyDescent="0.3">
      <c r="A108" s="156"/>
      <c r="B108" s="157"/>
      <c r="C108" s="158"/>
      <c r="D108" s="158"/>
      <c r="E108" s="157"/>
      <c r="F108" s="159"/>
      <c r="G108" s="159"/>
    </row>
    <row r="110" spans="1:7" x14ac:dyDescent="0.3">
      <c r="A110" s="160">
        <v>7</v>
      </c>
      <c r="B110" s="161" t="str">
        <f ca="1">INDIRECT("'Duran Varlıklar'" &amp; "!B" &amp; A110)</f>
        <v>Mali Duran Varlıklar</v>
      </c>
      <c r="C110" s="162">
        <f ca="1">IF(INDIRECT("'Duran Varlıklar'" &amp; "!I" &amp; A110)=0,1,IF(INDIRECT("'Duran Varlıklar'" &amp; "!I" &amp; A110)&gt;50000000000,2,0))</f>
        <v>1</v>
      </c>
      <c r="D110" s="162" t="s">
        <v>51</v>
      </c>
      <c r="E110" s="161" t="str">
        <f ca="1">IF(C110=1,CONCATENATE("Türk Lirası cinsinden " &amp; B110," kaleminin değeri boş bırakıldı."),IF(C110=2,CONCATENATE("Türk Lirası cinsinden " &amp; B110," kalemi değeri 50 Milyar TL'den büyük girildi"),""))</f>
        <v>Türk Lirası cinsinden Mali Duran Varlıklar kaleminin değeri boş bırakıldı.</v>
      </c>
      <c r="F110" s="163" t="str">
        <f t="shared" ref="F110:F113" ca="1" si="26">IF(C110=0,"-","Kalemin değerinden emin misiniz?")</f>
        <v>Kalemin değerinden emin misiniz?</v>
      </c>
      <c r="G110" s="163">
        <f t="shared" ref="G110:G113" ca="1" si="27">C110</f>
        <v>1</v>
      </c>
    </row>
    <row r="111" spans="1:7" x14ac:dyDescent="0.3">
      <c r="A111" s="160">
        <v>8</v>
      </c>
      <c r="B111" s="161" t="str">
        <f t="shared" ref="B111:B115" ca="1" si="28">INDIRECT("'Duran Varlıklar'" &amp; "!B" &amp; A111)</f>
        <v>Maddi Duran Varlıklar</v>
      </c>
      <c r="C111" s="162">
        <f t="shared" ref="C111:C113" ca="1" si="29">IF(INDIRECT("'Duran Varlıklar'" &amp; "!I" &amp; A111)=0,1,IF(INDIRECT("'Duran Varlıklar'" &amp; "!I" &amp; A111)&gt;50000000000,2,0))</f>
        <v>1</v>
      </c>
      <c r="D111" s="162" t="s">
        <v>51</v>
      </c>
      <c r="E111" s="161" t="str">
        <f t="shared" ref="E111:E113" ca="1" si="30">IF(C111=1,CONCATENATE("Türk Lirası cinsinden " &amp; B111," kaleminin değeri boş bırakıldı."),IF(C111=2,CONCATENATE("Türk Lirası cinsinden " &amp; B111," kalemi değeri 50 Milyar TL'den büyük girildi"),""))</f>
        <v>Türk Lirası cinsinden Maddi Duran Varlıklar kaleminin değeri boş bırakıldı.</v>
      </c>
      <c r="F111" s="163" t="str">
        <f t="shared" ca="1" si="26"/>
        <v>Kalemin değerinden emin misiniz?</v>
      </c>
      <c r="G111" s="163">
        <f t="shared" ca="1" si="27"/>
        <v>1</v>
      </c>
    </row>
    <row r="112" spans="1:7" x14ac:dyDescent="0.3">
      <c r="A112" s="160">
        <v>9</v>
      </c>
      <c r="B112" s="161" t="str">
        <f t="shared" ca="1" si="28"/>
        <v>Maddi Olmayan Duran Varlıklar</v>
      </c>
      <c r="C112" s="162">
        <f t="shared" ca="1" si="29"/>
        <v>1</v>
      </c>
      <c r="D112" s="162" t="s">
        <v>51</v>
      </c>
      <c r="E112" s="161" t="str">
        <f t="shared" ca="1" si="30"/>
        <v>Türk Lirası cinsinden Maddi Olmayan Duran Varlıklar kaleminin değeri boş bırakıldı.</v>
      </c>
      <c r="F112" s="163" t="str">
        <f t="shared" ca="1" si="26"/>
        <v>Kalemin değerinden emin misiniz?</v>
      </c>
      <c r="G112" s="163">
        <f t="shared" ca="1" si="27"/>
        <v>1</v>
      </c>
    </row>
    <row r="113" spans="1:7" x14ac:dyDescent="0.3">
      <c r="A113" s="160">
        <v>10</v>
      </c>
      <c r="B113" s="161" t="str">
        <f t="shared" ca="1" si="28"/>
        <v>Özel Tükenmeye Tabi Varlıklar</v>
      </c>
      <c r="C113" s="162">
        <f t="shared" ca="1" si="29"/>
        <v>1</v>
      </c>
      <c r="D113" s="162" t="s">
        <v>51</v>
      </c>
      <c r="E113" s="161" t="str">
        <f t="shared" ca="1" si="30"/>
        <v>Türk Lirası cinsinden Özel Tükenmeye Tabi Varlıklar kaleminin değeri boş bırakıldı.</v>
      </c>
      <c r="F113" s="163" t="str">
        <f t="shared" ca="1" si="26"/>
        <v>Kalemin değerinden emin misiniz?</v>
      </c>
      <c r="G113" s="163">
        <f t="shared" ca="1" si="27"/>
        <v>1</v>
      </c>
    </row>
    <row r="114" spans="1:7" x14ac:dyDescent="0.3">
      <c r="A114" s="164"/>
      <c r="B114" s="164"/>
      <c r="C114" s="165"/>
      <c r="D114" s="165"/>
      <c r="E114" s="164"/>
      <c r="F114" s="164"/>
      <c r="G114" s="165"/>
    </row>
    <row r="115" spans="1:7" x14ac:dyDescent="0.3">
      <c r="A115" s="160">
        <v>7</v>
      </c>
      <c r="B115" s="161" t="str">
        <f t="shared" ca="1" si="28"/>
        <v>Mali Duran Varlıklar</v>
      </c>
      <c r="C115" s="162">
        <f ca="1">IF(INDIRECT("'Duran Varlıklar'" &amp; "!J" &amp; A115)=0,1,IF(INDIRECT("'Duran Varlıklar'" &amp; "!J" &amp; A115)&gt;50000000000,2,0))</f>
        <v>1</v>
      </c>
      <c r="D115" s="162" t="s">
        <v>51</v>
      </c>
      <c r="E115" s="161" t="str">
        <f ca="1">IF(C115=1,CONCATENATE("Yabancı Para TL karşılığı cinsinden " &amp; B115," kaleminin değeri boş bırakıldı."),IF(C115=2,CONCATENATE("Yabancı Para TL karşılığı cinsinden " &amp; B115," kalemi değeri 50 Milyar TL'den büyük girildi"),""))</f>
        <v>Yabancı Para TL karşılığı cinsinden Mali Duran Varlıklar kaleminin değeri boş bırakıldı.</v>
      </c>
      <c r="F115" s="163" t="str">
        <f t="shared" ref="F115" ca="1" si="31">IF(C115=0,"-","Kalemin değerinden emin misiniz?")</f>
        <v>Kalemin değerinden emin misiniz?</v>
      </c>
      <c r="G115" s="163">
        <f t="shared" ref="G115" ca="1" si="32">C115</f>
        <v>1</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1" id="{D3CF40DE-49B1-4672-AA97-E3262827B7DC}">
            <x14:iconSet iconSet="3Symbols2" showValue="0" custom="1">
              <x14:cfvo type="percent">
                <xm:f>0</xm:f>
              </x14:cfvo>
              <x14:cfvo type="num">
                <xm:f>1</xm:f>
              </x14:cfvo>
              <x14:cfvo type="num">
                <xm:f>2</xm:f>
              </x14:cfvo>
              <x14:cfIcon iconSet="3Symbols2" iconId="2"/>
              <x14:cfIcon iconSet="3Signs" iconId="1"/>
              <x14:cfIcon iconSet="3Signs" iconId="1"/>
            </x14:iconSet>
          </x14:cfRule>
          <xm:sqref>G75</xm:sqref>
        </x14:conditionalFormatting>
        <x14:conditionalFormatting xmlns:xm="http://schemas.microsoft.com/office/excel/2006/main">
          <x14:cfRule type="iconSet" priority="12" id="{0B160DD4-75ED-48E0-8318-B5DC08487031}">
            <x14:iconSet iconSet="3Symbols2" showValue="0" custom="1">
              <x14:cfvo type="percent">
                <xm:f>0</xm:f>
              </x14:cfvo>
              <x14:cfvo type="num">
                <xm:f>1</xm:f>
              </x14:cfvo>
              <x14:cfvo type="num">
                <xm:f>2</xm:f>
              </x14:cfvo>
              <x14:cfIcon iconSet="3Symbols2" iconId="2"/>
              <x14:cfIcon iconSet="3Signs" iconId="1"/>
              <x14:cfIcon iconSet="3Signs" iconId="1"/>
            </x14:iconSet>
          </x14:cfRule>
          <xm:sqref>G62:G74 G2:G18 G21</xm:sqref>
        </x14:conditionalFormatting>
        <x14:conditionalFormatting xmlns:xm="http://schemas.microsoft.com/office/excel/2006/main">
          <x14:cfRule type="iconSet" priority="9" id="{7FEC59C6-ED67-4195-8913-40F47CCB7458}">
            <x14:iconSet iconSet="3Symbols2" showValue="0" custom="1">
              <x14:cfvo type="percent">
                <xm:f>0</xm:f>
              </x14:cfvo>
              <x14:cfvo type="num">
                <xm:f>1</xm:f>
              </x14:cfvo>
              <x14:cfvo type="num">
                <xm:f>2</xm:f>
              </x14:cfvo>
              <x14:cfIcon iconSet="3Symbols2" iconId="2"/>
              <x14:cfIcon iconSet="3Signs" iconId="1"/>
              <x14:cfIcon iconSet="3Signs" iconId="1"/>
            </x14:iconSet>
          </x14:cfRule>
          <xm:sqref>G56</xm:sqref>
        </x14:conditionalFormatting>
        <x14:conditionalFormatting xmlns:xm="http://schemas.microsoft.com/office/excel/2006/main">
          <x14:cfRule type="iconSet" priority="10" id="{7D1C88B8-0285-437F-9802-B974165F12C1}">
            <x14:iconSet iconSet="3Symbols2" showValue="0" custom="1">
              <x14:cfvo type="percent">
                <xm:f>0</xm:f>
              </x14:cfvo>
              <x14:cfvo type="num">
                <xm:f>1</xm:f>
              </x14:cfvo>
              <x14:cfvo type="num">
                <xm:f>2</xm:f>
              </x14:cfvo>
              <x14:cfIcon iconSet="3Symbols2" iconId="2"/>
              <x14:cfIcon iconSet="3Signs" iconId="1"/>
              <x14:cfIcon iconSet="3Signs" iconId="1"/>
            </x14:iconSet>
          </x14:cfRule>
          <xm:sqref>G43:G55</xm:sqref>
        </x14:conditionalFormatting>
        <x14:conditionalFormatting xmlns:xm="http://schemas.microsoft.com/office/excel/2006/main">
          <x14:cfRule type="iconSet" priority="13" id="{95C70BE3-55FE-4EF3-BC2C-A9B9CCEE36CA}">
            <x14:iconSet iconSet="3Symbols2" showValue="0" custom="1">
              <x14:cfvo type="percent">
                <xm:f>0</xm:f>
              </x14:cfvo>
              <x14:cfvo type="num">
                <xm:f>1</xm:f>
              </x14:cfvo>
              <x14:cfvo type="num">
                <xm:f>2</xm:f>
              </x14:cfvo>
              <x14:cfIcon iconSet="3Symbols2" iconId="2"/>
              <x14:cfIcon iconSet="3Signs" iconId="1"/>
              <x14:cfIcon iconSet="3Signs" iconId="1"/>
            </x14:iconSet>
          </x14:cfRule>
          <xm:sqref>G42 G22:G40</xm:sqref>
        </x14:conditionalFormatting>
        <x14:conditionalFormatting xmlns:xm="http://schemas.microsoft.com/office/excel/2006/main">
          <x14:cfRule type="iconSet" priority="14" id="{C0153608-E8E1-4B7E-BB5E-AC55146FA3B6}">
            <x14:iconSet iconSet="3Symbols2" showValue="0" custom="1">
              <x14:cfvo type="percent">
                <xm:f>0</xm:f>
              </x14:cfvo>
              <x14:cfvo type="num">
                <xm:f>1</xm:f>
              </x14:cfvo>
              <x14:cfvo type="num">
                <xm:f>2</xm:f>
              </x14:cfvo>
              <x14:cfIcon iconSet="3Symbols2" iconId="2"/>
              <x14:cfIcon iconSet="3Signs" iconId="1"/>
              <x14:cfIcon iconSet="3Signs" iconId="1"/>
            </x14:iconSet>
          </x14:cfRule>
          <xm:sqref>G57:G60</xm:sqref>
        </x14:conditionalFormatting>
        <x14:conditionalFormatting xmlns:xm="http://schemas.microsoft.com/office/excel/2006/main">
          <x14:cfRule type="iconSet" priority="15" id="{ED03D04C-17DF-449F-B6F6-4F5B158F4284}">
            <x14:iconSet iconSet="3Symbols2" showValue="0" custom="1">
              <x14:cfvo type="percent">
                <xm:f>0</xm:f>
              </x14:cfvo>
              <x14:cfvo type="num">
                <xm:f>1</xm:f>
              </x14:cfvo>
              <x14:cfvo type="num">
                <xm:f>2</xm:f>
              </x14:cfvo>
              <x14:cfIcon iconSet="3Symbols2" iconId="2"/>
              <x14:cfIcon iconSet="3Signs" iconId="1"/>
              <x14:cfIcon iconSet="3Signs" iconId="1"/>
            </x14:iconSet>
          </x14:cfRule>
          <xm:sqref>G76:G79</xm:sqref>
        </x14:conditionalFormatting>
        <x14:conditionalFormatting xmlns:xm="http://schemas.microsoft.com/office/excel/2006/main">
          <x14:cfRule type="iconSet" priority="4" id="{7DA67978-D805-4865-9A44-13BBCBD77A85}">
            <x14:iconSet iconSet="3Symbols2" showValue="0" custom="1">
              <x14:cfvo type="percent">
                <xm:f>0</xm:f>
              </x14:cfvo>
              <x14:cfvo type="num">
                <xm:f>1</xm:f>
              </x14:cfvo>
              <x14:cfvo type="num">
                <xm:f>2</xm:f>
              </x14:cfvo>
              <x14:cfIcon iconSet="3Symbols2" iconId="2"/>
              <x14:cfIcon iconSet="3Signs" iconId="1"/>
              <x14:cfIcon iconSet="3Signs" iconId="1"/>
            </x14:iconSet>
          </x14:cfRule>
          <xm:sqref>G95 G97 G99 G101 G103 G105 G107:G108</xm:sqref>
        </x14:conditionalFormatting>
        <x14:conditionalFormatting xmlns:xm="http://schemas.microsoft.com/office/excel/2006/main">
          <x14:cfRule type="iconSet" priority="3" id="{CA753F5C-4E19-4D8B-AFC1-7A42B5B4C174}">
            <x14:iconSet iconSet="3Symbols2" showValue="0" custom="1">
              <x14:cfvo type="percent">
                <xm:f>0</xm:f>
              </x14:cfvo>
              <x14:cfvo type="num">
                <xm:f>1</xm:f>
              </x14:cfvo>
              <x14:cfvo type="num">
                <xm:f>2</xm:f>
              </x14:cfvo>
              <x14:cfIcon iconSet="3Symbols2" iconId="2"/>
              <x14:cfIcon iconSet="3Signs" iconId="1"/>
              <x14:cfIcon iconSet="3Signs" iconId="1"/>
            </x14:iconSet>
          </x14:cfRule>
          <xm:sqref>G96 G98 G100 G102 G104 G106</xm:sqref>
        </x14:conditionalFormatting>
        <x14:conditionalFormatting xmlns:xm="http://schemas.microsoft.com/office/excel/2006/main">
          <x14:cfRule type="iconSet" priority="5" id="{5F23E52A-31E6-4278-A8B6-122BB98C8644}">
            <x14:iconSet iconSet="3Symbols2" showValue="0" custom="1">
              <x14:cfvo type="percent">
                <xm:f>0</xm:f>
              </x14:cfvo>
              <x14:cfvo type="num">
                <xm:f>1</xm:f>
              </x14:cfvo>
              <x14:cfvo type="num">
                <xm:f>2</xm:f>
              </x14:cfvo>
              <x14:cfIcon iconSet="3Symbols2" iconId="2"/>
              <x14:cfIcon iconSet="3Signs" iconId="1"/>
              <x14:cfIcon iconSet="3Signs" iconId="1"/>
            </x14:iconSet>
          </x14:cfRule>
          <xm:sqref>G81 G83 G85 G87 G89 G91 G93</xm:sqref>
        </x14:conditionalFormatting>
        <x14:conditionalFormatting xmlns:xm="http://schemas.microsoft.com/office/excel/2006/main">
          <x14:cfRule type="iconSet" priority="6" id="{95618AFF-D44A-45A8-88B7-518904FF44E2}">
            <x14:iconSet iconSet="3Symbols2" showValue="0" custom="1">
              <x14:cfvo type="percent">
                <xm:f>0</xm:f>
              </x14:cfvo>
              <x14:cfvo type="num">
                <xm:f>1</xm:f>
              </x14:cfvo>
              <x14:cfvo type="num">
                <xm:f>2</xm:f>
              </x14:cfvo>
              <x14:cfIcon iconSet="3Symbols2" iconId="2"/>
              <x14:cfIcon iconSet="3Signs" iconId="1"/>
              <x14:cfIcon iconSet="3Signs" iconId="1"/>
            </x14:iconSet>
          </x14:cfRule>
          <xm:sqref>G82 G84 G86 G88 G90 G92 G94</xm:sqref>
        </x14:conditionalFormatting>
        <x14:conditionalFormatting xmlns:xm="http://schemas.microsoft.com/office/excel/2006/main">
          <x14:cfRule type="iconSet" priority="7" id="{EC193D45-B4A9-491F-8EA0-2B59817A5F0C}">
            <x14:iconSet iconSet="3Symbols2" showValue="0" custom="1">
              <x14:cfvo type="percent">
                <xm:f>0</xm:f>
              </x14:cfvo>
              <x14:cfvo type="num">
                <xm:f>1</xm:f>
              </x14:cfvo>
              <x14:cfvo type="num">
                <xm:f>2</xm:f>
              </x14:cfvo>
              <x14:cfIcon iconSet="3Symbols2" iconId="2"/>
              <x14:cfIcon iconSet="3Signs" iconId="1"/>
              <x14:cfIcon iconSet="3Signs" iconId="1"/>
            </x14:iconSet>
          </x14:cfRule>
          <xm:sqref>G110:G113</xm:sqref>
        </x14:conditionalFormatting>
        <x14:conditionalFormatting xmlns:xm="http://schemas.microsoft.com/office/excel/2006/main">
          <x14:cfRule type="iconSet" priority="2" id="{763399F2-E208-4AD9-A211-5F605A105EB0}">
            <x14:iconSet iconSet="3Symbols2" showValue="0" custom="1">
              <x14:cfvo type="percent">
                <xm:f>0</xm:f>
              </x14:cfvo>
              <x14:cfvo type="num">
                <xm:f>1</xm:f>
              </x14:cfvo>
              <x14:cfvo type="num">
                <xm:f>2</xm:f>
              </x14:cfvo>
              <x14:cfIcon iconSet="3Symbols2" iconId="2"/>
              <x14:cfIcon iconSet="3Signs" iconId="1"/>
              <x14:cfIcon iconSet="3Signs" iconId="1"/>
            </x14:iconSet>
          </x14:cfRule>
          <xm:sqref>G115</xm:sqref>
        </x14:conditionalFormatting>
        <x14:conditionalFormatting xmlns:xm="http://schemas.microsoft.com/office/excel/2006/main">
          <x14:cfRule type="iconSet" priority="1" id="{B5A89EC6-1980-4B15-8DAA-DE98CE890E22}">
            <x14:iconSet iconSet="3Symbols2" showValue="0" custom="1">
              <x14:cfvo type="percent">
                <xm:f>0</xm:f>
              </x14:cfvo>
              <x14:cfvo type="num">
                <xm:f>1</xm:f>
              </x14:cfvo>
              <x14:cfvo type="num">
                <xm:f>2</xm:f>
              </x14:cfvo>
              <x14:cfIcon iconSet="3Symbols2" iconId="2"/>
              <x14:cfIcon iconSet="3Signs" iconId="1"/>
              <x14:cfIcon iconSet="3Signs" iconId="1"/>
            </x14:iconSet>
          </x14:cfRule>
          <xm:sqref>G19:G20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J22" sqref="J22"/>
    </sheetView>
  </sheetViews>
  <sheetFormatPr defaultRowHeight="14.4" x14ac:dyDescent="0.3"/>
  <cols>
    <col min="1" max="1" width="14.77734375" customWidth="1"/>
  </cols>
  <sheetData>
    <row r="1" spans="1:4" x14ac:dyDescent="0.3">
      <c r="A1" s="1">
        <v>44197</v>
      </c>
    </row>
    <row r="2" spans="1:4" x14ac:dyDescent="0.3">
      <c r="A2" s="1">
        <v>44228</v>
      </c>
      <c r="D2" s="2" t="s">
        <v>65</v>
      </c>
    </row>
    <row r="3" spans="1:4" x14ac:dyDescent="0.3">
      <c r="A3" s="1">
        <v>44256</v>
      </c>
      <c r="D3" s="2" t="s">
        <v>66</v>
      </c>
    </row>
    <row r="4" spans="1:4" x14ac:dyDescent="0.3">
      <c r="A4" s="1">
        <v>44287</v>
      </c>
      <c r="D4" s="2" t="s">
        <v>67</v>
      </c>
    </row>
    <row r="5" spans="1:4" x14ac:dyDescent="0.3">
      <c r="A5" s="1">
        <v>44317</v>
      </c>
      <c r="D5" s="2" t="s">
        <v>68</v>
      </c>
    </row>
    <row r="6" spans="1:4" x14ac:dyDescent="0.3">
      <c r="A6" s="1">
        <v>44348</v>
      </c>
      <c r="D6" s="2" t="s">
        <v>69</v>
      </c>
    </row>
    <row r="7" spans="1:4" x14ac:dyDescent="0.3">
      <c r="A7" s="1">
        <v>44378</v>
      </c>
      <c r="D7" s="2" t="s">
        <v>70</v>
      </c>
    </row>
    <row r="8" spans="1:4" x14ac:dyDescent="0.3">
      <c r="A8" s="1">
        <v>44409</v>
      </c>
      <c r="D8" s="2" t="s">
        <v>71</v>
      </c>
    </row>
    <row r="9" spans="1:4" x14ac:dyDescent="0.3">
      <c r="A9" s="1">
        <v>44440</v>
      </c>
      <c r="D9" s="2" t="s">
        <v>72</v>
      </c>
    </row>
    <row r="10" spans="1:4" x14ac:dyDescent="0.3">
      <c r="A10" s="1">
        <v>44470</v>
      </c>
      <c r="D10" s="2" t="s">
        <v>73</v>
      </c>
    </row>
    <row r="11" spans="1:4" x14ac:dyDescent="0.3">
      <c r="A11" s="1">
        <v>44501</v>
      </c>
      <c r="D11" s="2" t="s">
        <v>74</v>
      </c>
    </row>
    <row r="12" spans="1:4" x14ac:dyDescent="0.3">
      <c r="A12" s="1">
        <v>44531</v>
      </c>
      <c r="D12" s="2" t="s">
        <v>75</v>
      </c>
    </row>
    <row r="13" spans="1:4" x14ac:dyDescent="0.3">
      <c r="D13" s="2" t="s">
        <v>76</v>
      </c>
    </row>
    <row r="14" spans="1:4" x14ac:dyDescent="0.3">
      <c r="D14" s="2" t="s">
        <v>77</v>
      </c>
    </row>
    <row r="15" spans="1:4" x14ac:dyDescent="0.3">
      <c r="D15" s="2" t="s">
        <v>78</v>
      </c>
    </row>
    <row r="16" spans="1:4" x14ac:dyDescent="0.3">
      <c r="D16" s="2" t="s">
        <v>79</v>
      </c>
    </row>
    <row r="17" spans="4:4" x14ac:dyDescent="0.3">
      <c r="D17" s="2" t="s">
        <v>80</v>
      </c>
    </row>
    <row r="18" spans="4:4" x14ac:dyDescent="0.3">
      <c r="D18" s="2" t="s">
        <v>81</v>
      </c>
    </row>
    <row r="19" spans="4:4" x14ac:dyDescent="0.3">
      <c r="D19" s="2" t="s">
        <v>82</v>
      </c>
    </row>
    <row r="20" spans="4:4" x14ac:dyDescent="0.3">
      <c r="D20" s="2" t="s">
        <v>83</v>
      </c>
    </row>
    <row r="21" spans="4:4" x14ac:dyDescent="0.3">
      <c r="D21" s="2" t="s">
        <v>84</v>
      </c>
    </row>
    <row r="22" spans="4:4" x14ac:dyDescent="0.3">
      <c r="D22" s="2" t="s">
        <v>85</v>
      </c>
    </row>
    <row r="23" spans="4:4" x14ac:dyDescent="0.3">
      <c r="D23" s="2" t="s">
        <v>86</v>
      </c>
    </row>
    <row r="24" spans="4:4" x14ac:dyDescent="0.3">
      <c r="D24" s="2" t="s">
        <v>87</v>
      </c>
    </row>
    <row r="25" spans="4:4" x14ac:dyDescent="0.3">
      <c r="D25" s="2" t="s">
        <v>88</v>
      </c>
    </row>
    <row r="26" spans="4:4" x14ac:dyDescent="0.3">
      <c r="D26" s="2" t="s">
        <v>89</v>
      </c>
    </row>
    <row r="27" spans="4:4" x14ac:dyDescent="0.3">
      <c r="D27" s="2" t="s">
        <v>90</v>
      </c>
    </row>
    <row r="28" spans="4:4" x14ac:dyDescent="0.3">
      <c r="D28" s="2" t="s">
        <v>91</v>
      </c>
    </row>
    <row r="29" spans="4:4" x14ac:dyDescent="0.3">
      <c r="D29" s="2" t="s">
        <v>92</v>
      </c>
    </row>
    <row r="30" spans="4:4" x14ac:dyDescent="0.3">
      <c r="D30" s="2" t="s">
        <v>93</v>
      </c>
    </row>
    <row r="31" spans="4:4" x14ac:dyDescent="0.3">
      <c r="D31" s="2" t="s">
        <v>94</v>
      </c>
    </row>
    <row r="32" spans="4:4" x14ac:dyDescent="0.3">
      <c r="D32" s="2" t="s">
        <v>95</v>
      </c>
    </row>
    <row r="33" spans="4:4" x14ac:dyDescent="0.3">
      <c r="D33" s="2" t="s">
        <v>96</v>
      </c>
    </row>
    <row r="34" spans="4:4" x14ac:dyDescent="0.3">
      <c r="D34" s="2" t="s">
        <v>97</v>
      </c>
    </row>
    <row r="35" spans="4:4" x14ac:dyDescent="0.3">
      <c r="D35" s="2" t="s">
        <v>98</v>
      </c>
    </row>
    <row r="36" spans="4:4" x14ac:dyDescent="0.3">
      <c r="D36" s="2" t="s">
        <v>99</v>
      </c>
    </row>
    <row r="37" spans="4:4" x14ac:dyDescent="0.3">
      <c r="D37" s="2" t="s">
        <v>100</v>
      </c>
    </row>
    <row r="38" spans="4:4" x14ac:dyDescent="0.3">
      <c r="D38" s="2" t="s">
        <v>101</v>
      </c>
    </row>
    <row r="39" spans="4:4" x14ac:dyDescent="0.3">
      <c r="D39" s="2" t="s">
        <v>102</v>
      </c>
    </row>
    <row r="40" spans="4:4" x14ac:dyDescent="0.3">
      <c r="D40" s="2" t="s">
        <v>103</v>
      </c>
    </row>
    <row r="41" spans="4:4" x14ac:dyDescent="0.3">
      <c r="D41" s="2" t="s">
        <v>104</v>
      </c>
    </row>
    <row r="42" spans="4:4" x14ac:dyDescent="0.3">
      <c r="D42" s="2" t="s">
        <v>105</v>
      </c>
    </row>
    <row r="43" spans="4:4" x14ac:dyDescent="0.3">
      <c r="D43" s="2" t="s">
        <v>106</v>
      </c>
    </row>
    <row r="44" spans="4:4" x14ac:dyDescent="0.3">
      <c r="D44" s="2" t="s">
        <v>107</v>
      </c>
    </row>
    <row r="45" spans="4:4" x14ac:dyDescent="0.3">
      <c r="D45" s="2" t="s">
        <v>108</v>
      </c>
    </row>
    <row r="46" spans="4:4" x14ac:dyDescent="0.3">
      <c r="D46" s="2" t="s">
        <v>109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CLASSIFICATIONDATETIME%">07:07 24/02/2021</XMLData>
</file>

<file path=customXml/item2.xml><?xml version="1.0" encoding="utf-8"?>
<XMLData TextToDisplay="%HOSTNAME%">vyomtnb.tcmb.gov.tr</XMLData>
</file>

<file path=customXml/item3.xml><?xml version="1.0" encoding="utf-8"?>
<XMLData TextToDisplay="%USERNAME%">ivemtpe</XMLData>
</file>

<file path=customXml/item4.xml><?xml version="1.0" encoding="utf-8"?>
<XMLData TextToDisplay="%EMAILADDRESS%">Murat.Topkaya@tcmb.gov.tr</XMLData>
</file>

<file path=customXml/item5.xml><?xml version="1.0" encoding="utf-8"?>
<XMLData TextToDisplay="%DOCUMENTGUID%">{00000000-0000-0000-0000-000000000000}</XMLData>
</file>

<file path=customXml/item6.xml><?xml version="1.0" encoding="utf-8"?>
<XMLData TextToDisplay="RightsWATCHMark">4|TCMB-ISO-DG|{00000000-0000-0000-0000-000000000000}</XMLData>
</file>

<file path=customXml/itemProps1.xml><?xml version="1.0" encoding="utf-8"?>
<ds:datastoreItem xmlns:ds="http://schemas.openxmlformats.org/officeDocument/2006/customXml" ds:itemID="{3AC2A2A3-7665-49CF-BC8A-D9C80A4C02C4}">
  <ds:schemaRefs/>
</ds:datastoreItem>
</file>

<file path=customXml/itemProps2.xml><?xml version="1.0" encoding="utf-8"?>
<ds:datastoreItem xmlns:ds="http://schemas.openxmlformats.org/officeDocument/2006/customXml" ds:itemID="{C8B8A2CE-CC0D-4F1C-9E5A-AD90158F7A44}">
  <ds:schemaRefs/>
</ds:datastoreItem>
</file>

<file path=customXml/itemProps3.xml><?xml version="1.0" encoding="utf-8"?>
<ds:datastoreItem xmlns:ds="http://schemas.openxmlformats.org/officeDocument/2006/customXml" ds:itemID="{008C8343-72EE-43E9-9CE7-9029DF400C6C}">
  <ds:schemaRefs/>
</ds:datastoreItem>
</file>

<file path=customXml/itemProps4.xml><?xml version="1.0" encoding="utf-8"?>
<ds:datastoreItem xmlns:ds="http://schemas.openxmlformats.org/officeDocument/2006/customXml" ds:itemID="{C11EFA9D-7701-493A-B03A-09C1EFD207AD}">
  <ds:schemaRefs/>
</ds:datastoreItem>
</file>

<file path=customXml/itemProps5.xml><?xml version="1.0" encoding="utf-8"?>
<ds:datastoreItem xmlns:ds="http://schemas.openxmlformats.org/officeDocument/2006/customXml" ds:itemID="{D6AA1E78-FEDE-4B12-8AAB-055D2A8AAE50}">
  <ds:schemaRefs/>
</ds:datastoreItem>
</file>

<file path=customXml/itemProps6.xml><?xml version="1.0" encoding="utf-8"?>
<ds:datastoreItem xmlns:ds="http://schemas.openxmlformats.org/officeDocument/2006/customXml" ds:itemID="{B73F8F31-B388-4FF8-9A79-26448B176036}">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Worksheets</vt:lpstr>
      </vt:variant>
      <vt:variant>
        <vt:i4>8</vt:i4>
      </vt:variant>
    </vt:vector>
  </HeadingPairs>
  <TitlesOfParts>
    <vt:vector size="8" baseType="lpstr">
      <vt:lpstr>Açıklamalar</vt:lpstr>
      <vt:lpstr>Ön Bilgiler</vt:lpstr>
      <vt:lpstr>Aktif Kalemler</vt:lpstr>
      <vt:lpstr>Pasif Kalemler</vt:lpstr>
      <vt:lpstr>Alış Satış Bilgileri</vt:lpstr>
      <vt:lpstr>Duran Varlıklar</vt:lpstr>
      <vt:lpstr>Kontrol</vt:lpstr>
      <vt:lpstr>Aylar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2017-04-06T07:30:11Z</cp:lastPrinted>
  <dcterms:created xsi:type="dcterms:W3CDTF">2017-04-05T10:41:58Z</dcterms:created>
  <dcterms:modified xsi:type="dcterms:W3CDTF">2021-03-11T08:36:01Z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RightsWATCHMark">
    <vt:lpwstr>4|TCMB-ISO-DG|{00000000-0000-0000-0000-000000000000}</vt:lpwstr>
  </property>
</Properties>
</file>